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ost\Desktop\Rebalans plana 2021\"/>
    </mc:Choice>
  </mc:AlternateContent>
  <bookViews>
    <workbookView xWindow="0" yWindow="0" windowWidth="28800" windowHeight="12135" activeTab="2"/>
  </bookViews>
  <sheets>
    <sheet name="Chart1" sheetId="2" r:id="rId1"/>
    <sheet name="PRIHODI" sheetId="1" r:id="rId2"/>
    <sheet name="RASHODI" sheetId="3" r:id="rId3"/>
    <sheet name="List3" sheetId="4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3" l="1"/>
  <c r="L40" i="3"/>
  <c r="K7" i="3"/>
  <c r="K40" i="3"/>
  <c r="L41" i="3"/>
  <c r="K41" i="3"/>
  <c r="L50" i="3" l="1"/>
  <c r="K50" i="3"/>
  <c r="J26" i="1"/>
  <c r="J13" i="1"/>
  <c r="I13" i="1"/>
  <c r="F21" i="1" l="1"/>
  <c r="F20" i="1"/>
  <c r="G42" i="3" l="1"/>
  <c r="H18" i="1"/>
  <c r="J7" i="3" l="1"/>
  <c r="J50" i="3" s="1"/>
  <c r="G8" i="3"/>
  <c r="I8" i="3"/>
  <c r="G22" i="3"/>
  <c r="G19" i="3" l="1"/>
  <c r="J41" i="3"/>
  <c r="I40" i="3" l="1"/>
  <c r="H24" i="1" l="1"/>
  <c r="F25" i="1"/>
  <c r="F27" i="1"/>
  <c r="F17" i="1"/>
  <c r="H41" i="3" l="1"/>
  <c r="I41" i="3"/>
  <c r="I9" i="3"/>
  <c r="H9" i="3"/>
  <c r="H8" i="3"/>
  <c r="G10" i="3"/>
  <c r="G12" i="3"/>
  <c r="G13" i="3"/>
  <c r="G14" i="3"/>
  <c r="G15" i="3"/>
  <c r="G16" i="3"/>
  <c r="G17" i="3"/>
  <c r="G18" i="3"/>
  <c r="G21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3" i="3"/>
  <c r="G44" i="3"/>
  <c r="G45" i="3"/>
  <c r="G46" i="3"/>
  <c r="H40" i="3"/>
  <c r="L50" i="4"/>
  <c r="H50" i="4"/>
  <c r="K48" i="4"/>
  <c r="K47" i="4"/>
  <c r="K46" i="4"/>
  <c r="K45" i="4"/>
  <c r="K44" i="4"/>
  <c r="K43" i="4"/>
  <c r="K42" i="4"/>
  <c r="K40" i="4" s="1"/>
  <c r="K41" i="4"/>
  <c r="H41" i="4"/>
  <c r="M40" i="4"/>
  <c r="L40" i="4"/>
  <c r="H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M9" i="4"/>
  <c r="L9" i="4"/>
  <c r="K9" i="4"/>
  <c r="H9" i="4"/>
  <c r="M8" i="4"/>
  <c r="L8" i="4"/>
  <c r="K8" i="4"/>
  <c r="H8" i="4"/>
  <c r="M7" i="4"/>
  <c r="L7" i="4"/>
  <c r="K7" i="4"/>
  <c r="J7" i="4"/>
  <c r="I7" i="4"/>
  <c r="H7" i="4"/>
  <c r="I7" i="3"/>
  <c r="H7" i="3"/>
  <c r="G15" i="1"/>
  <c r="H15" i="1"/>
  <c r="H13" i="1" s="1"/>
  <c r="G22" i="1"/>
  <c r="G24" i="1"/>
  <c r="G26" i="1"/>
  <c r="H26" i="1"/>
  <c r="F26" i="1"/>
  <c r="F24" i="1"/>
  <c r="G18" i="1"/>
  <c r="F18" i="1"/>
  <c r="F15" i="1"/>
  <c r="G41" i="3" l="1"/>
  <c r="G40" i="3"/>
  <c r="I50" i="3"/>
  <c r="G7" i="3"/>
  <c r="F35" i="1" s="1"/>
  <c r="H50" i="3"/>
  <c r="M50" i="4"/>
  <c r="G9" i="3"/>
  <c r="K50" i="4"/>
  <c r="H30" i="1"/>
  <c r="G13" i="1"/>
  <c r="G30" i="1" l="1"/>
  <c r="F13" i="1"/>
  <c r="F30" i="1" s="1"/>
  <c r="G50" i="3"/>
  <c r="F34" i="1" l="1"/>
</calcChain>
</file>

<file path=xl/sharedStrings.xml><?xml version="1.0" encoding="utf-8"?>
<sst xmlns="http://schemas.openxmlformats.org/spreadsheetml/2006/main" count="263" uniqueCount="142">
  <si>
    <t>PRIHODI / PRIMICI</t>
  </si>
  <si>
    <t xml:space="preserve"> Poz.</t>
  </si>
  <si>
    <t>Funkcija</t>
  </si>
  <si>
    <t>Izvor</t>
  </si>
  <si>
    <t>Konto</t>
  </si>
  <si>
    <t>Opis</t>
  </si>
  <si>
    <t>Suf.cijene usluge part.i slično</t>
  </si>
  <si>
    <t xml:space="preserve">  RASHODI / IZDACI </t>
  </si>
  <si>
    <t>Plaće za redovan rad - bruto</t>
  </si>
  <si>
    <t>Ostali rashodi za zaposlene</t>
  </si>
  <si>
    <t>Službena putovanja</t>
  </si>
  <si>
    <t>R069</t>
  </si>
  <si>
    <t>R070</t>
  </si>
  <si>
    <t>R071</t>
  </si>
  <si>
    <t>R072</t>
  </si>
  <si>
    <t>R073</t>
  </si>
  <si>
    <t>R074</t>
  </si>
  <si>
    <t>R075</t>
  </si>
  <si>
    <t>R076</t>
  </si>
  <si>
    <t>R077</t>
  </si>
  <si>
    <t>R078</t>
  </si>
  <si>
    <t>R079</t>
  </si>
  <si>
    <t>R080</t>
  </si>
  <si>
    <t>R081</t>
  </si>
  <si>
    <t>R082</t>
  </si>
  <si>
    <t>R083</t>
  </si>
  <si>
    <t>R084</t>
  </si>
  <si>
    <t>R085</t>
  </si>
  <si>
    <t>R086</t>
  </si>
  <si>
    <t>R087</t>
  </si>
  <si>
    <t>R088</t>
  </si>
  <si>
    <t>R089</t>
  </si>
  <si>
    <t>R090</t>
  </si>
  <si>
    <t>R091</t>
  </si>
  <si>
    <t>R092</t>
  </si>
  <si>
    <t>R093</t>
  </si>
  <si>
    <t>0911</t>
  </si>
  <si>
    <t>Stručno usavršavanje zaposlenika</t>
  </si>
  <si>
    <t>Uredski i ostali materijalni rashodi</t>
  </si>
  <si>
    <t>Materijal i sirovine</t>
  </si>
  <si>
    <t>Energija</t>
  </si>
  <si>
    <t>Mat.i dijelovi za tek.i inv.održavanje</t>
  </si>
  <si>
    <t>Sitni inventar i auto gume</t>
  </si>
  <si>
    <t>Službena,radna i zaš.odjeća i obuća</t>
  </si>
  <si>
    <t>usluge telef.pošte i prijevoza</t>
  </si>
  <si>
    <t>Usluge tek.i inv.održavanja</t>
  </si>
  <si>
    <t>Usluge promidžbe i informiranja</t>
  </si>
  <si>
    <t>Komunalne usluge</t>
  </si>
  <si>
    <t>Zakupnine i najamnine(licence)</t>
  </si>
  <si>
    <t>Zdravstvene i veter. Usluge</t>
  </si>
  <si>
    <t>Intelektualne usluge</t>
  </si>
  <si>
    <t>Računalne usluge</t>
  </si>
  <si>
    <t>Ostale usluge</t>
  </si>
  <si>
    <t>Premije osiguranja</t>
  </si>
  <si>
    <t>Pristojbe i naknade</t>
  </si>
  <si>
    <t>Ostali nesp.rashodi poslovanja</t>
  </si>
  <si>
    <t>Bank.usluge i usl.platnog prometa</t>
  </si>
  <si>
    <t>Ostali građevinski objekti</t>
  </si>
  <si>
    <t>Poz.</t>
  </si>
  <si>
    <t>konto</t>
  </si>
  <si>
    <t>Funk.</t>
  </si>
  <si>
    <t>Ulaganje u računalne programe</t>
  </si>
  <si>
    <t xml:space="preserve">Prihodi poslovanja </t>
  </si>
  <si>
    <t>Doprinosi na plaće</t>
  </si>
  <si>
    <t>Građevinski objekti</t>
  </si>
  <si>
    <t>Rashodi poslovanja</t>
  </si>
  <si>
    <t>Rashodi za nabavu nefinancijske imovine</t>
  </si>
  <si>
    <t>Glavni program:P05 - Predškolski odgoj i prosvjeta</t>
  </si>
  <si>
    <t>Program: 1006 - Predškolski odgoj i prosvjeta</t>
  </si>
  <si>
    <t>Aktivnost: A100010 - sufinanciranje boravka djece u vrtiću</t>
  </si>
  <si>
    <t>GRAD</t>
  </si>
  <si>
    <t>pov/smanj.</t>
  </si>
  <si>
    <t>Vrtić</t>
  </si>
  <si>
    <t>Kamate na depozite poviđenju</t>
  </si>
  <si>
    <t>Dnevni obroci</t>
  </si>
  <si>
    <t>R095</t>
  </si>
  <si>
    <t>R094</t>
  </si>
  <si>
    <t>Ravnateljica:</t>
  </si>
  <si>
    <t>Dječji vrtić Radost Ludbreg</t>
  </si>
  <si>
    <t>ur.br.2186-18-13-01-20-1</t>
  </si>
  <si>
    <t>Ukupno:6+8</t>
  </si>
  <si>
    <t>Plan</t>
  </si>
  <si>
    <t>11, 47</t>
  </si>
  <si>
    <t>47,55,59</t>
  </si>
  <si>
    <t>Naknada za rad  čl. U.V.</t>
  </si>
  <si>
    <t>R096</t>
  </si>
  <si>
    <t>R097</t>
  </si>
  <si>
    <t>Računala i računalna oprema</t>
  </si>
  <si>
    <t>R097A</t>
  </si>
  <si>
    <t>Komunikacijska oprema</t>
  </si>
  <si>
    <t>R097B</t>
  </si>
  <si>
    <t>Uređaji, strojevi i opr.za ostale namjene</t>
  </si>
  <si>
    <t>R098</t>
  </si>
  <si>
    <t>R099</t>
  </si>
  <si>
    <t>I. Rebalans plana</t>
  </si>
  <si>
    <t>Kapitalne pom. z dr.pror.tem. EU sredstava</t>
  </si>
  <si>
    <t>Kamate na oroč.sredstva i dep.po viđenju</t>
  </si>
  <si>
    <t>Ostali nespomenuti prihodi</t>
  </si>
  <si>
    <t xml:space="preserve"> Rashodi za zaposlene</t>
  </si>
  <si>
    <t>Plaće (bruto)</t>
  </si>
  <si>
    <t>R073A</t>
  </si>
  <si>
    <t>R076A</t>
  </si>
  <si>
    <t>Ostl.mate za pot.red.posl.DIDAKTIKA-ERASMUS</t>
  </si>
  <si>
    <t>Ostali.rash.na sl.putovanju-ERASMUS</t>
  </si>
  <si>
    <t>R098A</t>
  </si>
  <si>
    <t>Dokumenti prostornog uređenja (pr.planovi…)</t>
  </si>
  <si>
    <t>01-21-1</t>
  </si>
  <si>
    <t>SVEUKUPNO 3 + 4+5</t>
  </si>
  <si>
    <t>Tekući prijenosi između prorač. Korisnika istog proračuna</t>
  </si>
  <si>
    <t>Tekuće prijenosi između pror. Korisnika istog prorač. temeljem prijenosa EU sredstava ERASMUS</t>
  </si>
  <si>
    <t>R070A</t>
  </si>
  <si>
    <t>Plaća u naravi</t>
  </si>
  <si>
    <t>Naknada za prijevoz, za rad na terenu i odvojeni život</t>
  </si>
  <si>
    <t>3=1+2</t>
  </si>
  <si>
    <t>Otpl.gla.primljenih kredita-kratkoročni</t>
  </si>
  <si>
    <t>rashodi:3+4+5</t>
  </si>
  <si>
    <t>prihodi : 6+7+8-9</t>
  </si>
  <si>
    <t>OSTALI</t>
  </si>
  <si>
    <t>VRTIĆ</t>
  </si>
  <si>
    <t>Tekuće pomoći proračunskim korisnicima iz proračuna koji nije nadležan</t>
  </si>
  <si>
    <t>Primljeni krediti od tuzemnih kreditnih insti. Izvan javnog sektora-kratkoročni</t>
  </si>
  <si>
    <t>Prihodi iz nadležnog proračuna za financ. rashoda za nabavu nefinancijske imovine</t>
  </si>
  <si>
    <t>Prihodi nadležnog proračuna za financiranje rashoda polsovanja</t>
  </si>
  <si>
    <t>Prihodi iz nadležnog proračuna za financ. Redovne djelatnosti pror. Korisnika</t>
  </si>
  <si>
    <t>Tekuće pomoći iz drž. Pror.proračunskim korisnicima proračuna JLP</t>
  </si>
  <si>
    <t>Tekuće pomoći  pror. kor. iz pror.koji im nije nadležan</t>
  </si>
  <si>
    <t>1=2+3</t>
  </si>
  <si>
    <t>FINANCIJSKI PLAN ZA 2022.GODINU</t>
  </si>
  <si>
    <t>Uredska oprema i namještaj</t>
  </si>
  <si>
    <t>11,47,55</t>
  </si>
  <si>
    <t>klasa:400-01/21-01/3</t>
  </si>
  <si>
    <t>POMOĆI</t>
  </si>
  <si>
    <t>1=2+3+4</t>
  </si>
  <si>
    <t>Kapitalne pomoći iz drž.pror.tem.Eusred.</t>
  </si>
  <si>
    <t>11. 521</t>
  </si>
  <si>
    <t>PROJEKCIJA</t>
  </si>
  <si>
    <t>Ludbreg, 20.12.2021.</t>
  </si>
  <si>
    <t>eg,20.12.2021.</t>
  </si>
  <si>
    <t>Predsjenica Upravno vijeća:</t>
  </si>
  <si>
    <t xml:space="preserve">             Maca Jančić</t>
  </si>
  <si>
    <t xml:space="preserve">                   Zvjezdana Jadanić  v.r.</t>
  </si>
  <si>
    <t>Jančić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</si>
</sst>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1" fillId="0" borderId="0" xfId="0" applyFont="1" applyBorder="1"/>
    <xf numFmtId="0" fontId="0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2" xfId="0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" fontId="2" fillId="0" borderId="3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" fontId="2" fillId="0" borderId="2" xfId="0" applyNumberFormat="1" applyFont="1" applyBorder="1"/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/>
    <xf numFmtId="0" fontId="2" fillId="0" borderId="0" xfId="0" applyFont="1" applyAlignment="1">
      <alignment horizontal="center"/>
    </xf>
    <xf numFmtId="4" fontId="3" fillId="0" borderId="0" xfId="0" applyNumberFormat="1" applyFont="1"/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0" xfId="0" applyFont="1" applyFill="1" applyBorder="1"/>
    <xf numFmtId="0" fontId="3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4" xfId="0" applyFont="1" applyBorder="1"/>
    <xf numFmtId="0" fontId="0" fillId="0" borderId="7" xfId="0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  <xf numFmtId="4" fontId="3" fillId="0" borderId="0" xfId="0" applyNumberFormat="1" applyFont="1" applyBorder="1"/>
    <xf numFmtId="4" fontId="2" fillId="2" borderId="1" xfId="0" applyNumberFormat="1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4" fontId="3" fillId="2" borderId="2" xfId="0" applyNumberFormat="1" applyFont="1" applyFill="1" applyBorder="1"/>
    <xf numFmtId="0" fontId="3" fillId="4" borderId="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4" fontId="3" fillId="4" borderId="3" xfId="0" applyNumberFormat="1" applyFont="1" applyFill="1" applyBorder="1"/>
    <xf numFmtId="4" fontId="2" fillId="4" borderId="1" xfId="0" applyNumberFormat="1" applyFont="1" applyFill="1" applyBorder="1"/>
    <xf numFmtId="0" fontId="3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4" fontId="3" fillId="2" borderId="3" xfId="0" applyNumberFormat="1" applyFont="1" applyFill="1" applyBorder="1"/>
    <xf numFmtId="0" fontId="1" fillId="3" borderId="0" xfId="0" applyFont="1" applyFill="1"/>
    <xf numFmtId="4" fontId="2" fillId="2" borderId="2" xfId="0" applyNumberFormat="1" applyFont="1" applyFill="1" applyBorder="1"/>
    <xf numFmtId="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0" borderId="3" xfId="0" applyFont="1" applyBorder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" fontId="5" fillId="0" borderId="0" xfId="0" applyNumberFormat="1" applyFont="1"/>
    <xf numFmtId="4" fontId="6" fillId="0" borderId="1" xfId="0" applyNumberFormat="1" applyFont="1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" fontId="3" fillId="3" borderId="0" xfId="0" applyNumberFormat="1" applyFont="1" applyFill="1"/>
    <xf numFmtId="4" fontId="2" fillId="3" borderId="1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/>
    <xf numFmtId="0" fontId="3" fillId="3" borderId="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4" fontId="3" fillId="3" borderId="3" xfId="0" applyNumberFormat="1" applyFont="1" applyFill="1" applyBorder="1"/>
    <xf numFmtId="0" fontId="7" fillId="4" borderId="3" xfId="0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3" xfId="0" applyFont="1" applyFill="1" applyBorder="1"/>
    <xf numFmtId="4" fontId="7" fillId="5" borderId="0" xfId="0" applyNumberFormat="1" applyFont="1" applyFill="1"/>
    <xf numFmtId="4" fontId="7" fillId="4" borderId="3" xfId="0" applyNumberFormat="1" applyFont="1" applyFill="1" applyBorder="1"/>
    <xf numFmtId="0" fontId="3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/>
    <xf numFmtId="4" fontId="3" fillId="3" borderId="2" xfId="0" applyNumberFormat="1" applyFont="1" applyFill="1" applyBorder="1"/>
    <xf numFmtId="4" fontId="3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4" fontId="8" fillId="4" borderId="3" xfId="0" applyNumberFormat="1" applyFont="1" applyFill="1" applyBorder="1"/>
    <xf numFmtId="4" fontId="2" fillId="3" borderId="3" xfId="0" applyNumberFormat="1" applyFont="1" applyFill="1" applyBorder="1"/>
    <xf numFmtId="4" fontId="2" fillId="3" borderId="2" xfId="0" applyNumberFormat="1" applyFont="1" applyFill="1" applyBorder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1"/>
          <c:order val="1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2"/>
          <c:order val="2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3"/>
          <c:order val="3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4"/>
          <c:order val="4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5"/>
          <c:order val="5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6"/>
          <c:order val="6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7"/>
          <c:order val="7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ser>
          <c:idx val="8"/>
          <c:order val="8"/>
          <c:invertIfNegative val="0"/>
          <c:val>
            <c:numRef>
              <c:f>PRIHODI!#REF!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2C3-429F-9E00-3CD7860128E3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PRIHODI!#REF!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1499240"/>
        <c:axId val="251499632"/>
      </c:barChart>
      <c:catAx>
        <c:axId val="251499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1499632"/>
        <c:crosses val="autoZero"/>
        <c:auto val="1"/>
        <c:lblAlgn val="ctr"/>
        <c:lblOffset val="100"/>
        <c:noMultiLvlLbl val="0"/>
      </c:catAx>
      <c:valAx>
        <c:axId val="251499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1499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4" workbookViewId="0" zoomToFit="1"/>
  </sheetViews>
  <pageMargins left="0.7" right="0.7" top="0.75" bottom="0.75" header="0.3" footer="0.3"/>
  <pageSetup paperSize="9" orientation="landscape" verticalDpi="4294967292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537" cy="607041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activeCell="C2" sqref="C2"/>
    </sheetView>
  </sheetViews>
  <sheetFormatPr defaultRowHeight="15" x14ac:dyDescent="0.25"/>
  <cols>
    <col min="1" max="1" width="5.7109375" customWidth="1"/>
    <col min="2" max="2" width="9.5703125" customWidth="1"/>
    <col min="3" max="3" width="6.5703125" customWidth="1"/>
    <col min="4" max="4" width="9" style="11" customWidth="1"/>
    <col min="5" max="5" width="33.42578125" customWidth="1"/>
    <col min="6" max="6" width="24" customWidth="1"/>
    <col min="7" max="8" width="16.28515625" customWidth="1"/>
    <col min="9" max="9" width="17" customWidth="1"/>
    <col min="10" max="10" width="16" customWidth="1"/>
  </cols>
  <sheetData>
    <row r="1" spans="1:10" x14ac:dyDescent="0.25">
      <c r="A1" t="s">
        <v>78</v>
      </c>
    </row>
    <row r="2" spans="1:10" x14ac:dyDescent="0.25">
      <c r="A2" t="s">
        <v>136</v>
      </c>
      <c r="B2" s="50" t="s">
        <v>137</v>
      </c>
    </row>
    <row r="3" spans="1:10" x14ac:dyDescent="0.25">
      <c r="A3" t="s">
        <v>67</v>
      </c>
    </row>
    <row r="4" spans="1:10" x14ac:dyDescent="0.25">
      <c r="A4" t="s">
        <v>68</v>
      </c>
    </row>
    <row r="5" spans="1:10" x14ac:dyDescent="0.25">
      <c r="A5" t="s">
        <v>69</v>
      </c>
    </row>
    <row r="6" spans="1:10" x14ac:dyDescent="0.25">
      <c r="A6" t="s">
        <v>130</v>
      </c>
      <c r="D6" s="51"/>
    </row>
    <row r="7" spans="1:10" x14ac:dyDescent="0.25">
      <c r="A7" t="s">
        <v>79</v>
      </c>
      <c r="C7" t="s">
        <v>106</v>
      </c>
      <c r="D7" s="51"/>
    </row>
    <row r="8" spans="1:10" x14ac:dyDescent="0.25">
      <c r="E8" s="123" t="s">
        <v>127</v>
      </c>
      <c r="F8" s="123"/>
      <c r="G8" s="123"/>
      <c r="H8" s="123"/>
    </row>
    <row r="9" spans="1:10" x14ac:dyDescent="0.25">
      <c r="A9" s="1" t="s">
        <v>0</v>
      </c>
      <c r="F9" s="5"/>
      <c r="G9" s="86"/>
      <c r="H9" s="86"/>
    </row>
    <row r="10" spans="1:10" x14ac:dyDescent="0.25">
      <c r="A10" s="8" t="s">
        <v>1</v>
      </c>
      <c r="B10" s="8" t="s">
        <v>4</v>
      </c>
      <c r="C10" s="8" t="s">
        <v>2</v>
      </c>
      <c r="D10" s="8" t="s">
        <v>3</v>
      </c>
      <c r="E10" s="8" t="s">
        <v>5</v>
      </c>
      <c r="F10" s="8" t="s">
        <v>81</v>
      </c>
      <c r="G10" s="8" t="s">
        <v>70</v>
      </c>
      <c r="H10" s="8" t="s">
        <v>117</v>
      </c>
      <c r="I10" s="8" t="s">
        <v>135</v>
      </c>
      <c r="J10" s="8" t="s">
        <v>135</v>
      </c>
    </row>
    <row r="11" spans="1:10" s="2" customFormat="1" ht="12.75" x14ac:dyDescent="0.2">
      <c r="A11" s="9"/>
      <c r="B11" s="9"/>
      <c r="C11" s="9"/>
      <c r="D11" s="10"/>
      <c r="E11" s="10"/>
      <c r="F11" s="10">
        <v>2022</v>
      </c>
      <c r="G11" s="10">
        <v>2022</v>
      </c>
      <c r="H11" s="10">
        <v>2022</v>
      </c>
      <c r="I11" s="10">
        <v>2023</v>
      </c>
      <c r="J11" s="10">
        <v>2024</v>
      </c>
    </row>
    <row r="12" spans="1:10" s="2" customFormat="1" ht="12.75" x14ac:dyDescent="0.2">
      <c r="A12" s="3"/>
      <c r="B12" s="3"/>
      <c r="C12" s="3"/>
      <c r="D12" s="4"/>
      <c r="E12" s="4"/>
      <c r="F12" s="4" t="s">
        <v>126</v>
      </c>
      <c r="G12" s="4">
        <v>2</v>
      </c>
      <c r="H12" s="4">
        <v>3</v>
      </c>
      <c r="I12" s="4"/>
      <c r="J12" s="4"/>
    </row>
    <row r="13" spans="1:10" s="12" customFormat="1" ht="15.75" x14ac:dyDescent="0.25">
      <c r="B13" s="13">
        <v>6</v>
      </c>
      <c r="D13" s="13"/>
      <c r="E13" s="12" t="s">
        <v>62</v>
      </c>
      <c r="F13" s="7">
        <f>SUM(G13:H13)</f>
        <v>7506179</v>
      </c>
      <c r="G13" s="7">
        <f>SUM(G15,G18,G20,G22,G24,G26)</f>
        <v>3445000</v>
      </c>
      <c r="H13" s="7">
        <f>SUM(H15+H18+H20+H24)</f>
        <v>4061179</v>
      </c>
      <c r="I13" s="7">
        <f t="shared" ref="I13" si="0">SUM(I15,I18,I20,I22,I24,I26)</f>
        <v>0</v>
      </c>
      <c r="J13" s="7">
        <f t="shared" ref="J13" si="1">SUM(J15+J18+J20+J24)</f>
        <v>0</v>
      </c>
    </row>
    <row r="14" spans="1:10" s="12" customFormat="1" ht="15.75" x14ac:dyDescent="0.25">
      <c r="B14" s="13"/>
      <c r="D14" s="13"/>
      <c r="F14" s="14"/>
      <c r="G14" s="14"/>
      <c r="H14" s="14"/>
      <c r="I14" s="14"/>
      <c r="J14" s="14"/>
    </row>
    <row r="15" spans="1:10" s="1" customFormat="1" ht="26.25" x14ac:dyDescent="0.25">
      <c r="A15" s="8"/>
      <c r="B15" s="8">
        <v>6361</v>
      </c>
      <c r="C15" s="8"/>
      <c r="D15" s="8"/>
      <c r="E15" s="87" t="s">
        <v>119</v>
      </c>
      <c r="F15" s="26">
        <f>F16+F17</f>
        <v>26400</v>
      </c>
      <c r="G15" s="26">
        <f t="shared" ref="G15:H15" si="2">G16+G17</f>
        <v>0</v>
      </c>
      <c r="H15" s="26">
        <f t="shared" si="2"/>
        <v>26400</v>
      </c>
      <c r="I15" s="26"/>
      <c r="J15" s="26"/>
    </row>
    <row r="16" spans="1:10" s="18" customFormat="1" ht="39" x14ac:dyDescent="0.25">
      <c r="A16" s="36"/>
      <c r="B16" s="28">
        <v>63612</v>
      </c>
      <c r="C16" s="28"/>
      <c r="D16" s="28">
        <v>55</v>
      </c>
      <c r="E16" s="89" t="s">
        <v>124</v>
      </c>
      <c r="F16" s="29">
        <v>17400</v>
      </c>
      <c r="G16" s="29"/>
      <c r="H16" s="29">
        <v>17400</v>
      </c>
      <c r="I16" s="29"/>
      <c r="J16" s="29"/>
    </row>
    <row r="17" spans="1:10" s="17" customFormat="1" x14ac:dyDescent="0.25">
      <c r="A17" s="8"/>
      <c r="B17" s="33">
        <v>63613</v>
      </c>
      <c r="C17" s="33"/>
      <c r="D17" s="33">
        <v>55</v>
      </c>
      <c r="E17" s="34" t="s">
        <v>125</v>
      </c>
      <c r="F17" s="35">
        <f>SUM(G17:H17)</f>
        <v>9000</v>
      </c>
      <c r="G17" s="35"/>
      <c r="H17" s="35">
        <v>9000</v>
      </c>
      <c r="I17" s="35"/>
      <c r="J17" s="35"/>
    </row>
    <row r="18" spans="1:10" s="1" customFormat="1" x14ac:dyDescent="0.25">
      <c r="A18" s="76"/>
      <c r="B18" s="76">
        <v>6382</v>
      </c>
      <c r="C18" s="76"/>
      <c r="D18" s="76">
        <v>521</v>
      </c>
      <c r="E18" s="78" t="s">
        <v>95</v>
      </c>
      <c r="F18" s="75">
        <f>F19</f>
        <v>3000000</v>
      </c>
      <c r="G18" s="75">
        <f t="shared" ref="G18" si="3">G19</f>
        <v>0</v>
      </c>
      <c r="H18" s="75">
        <f>SUM(H19)</f>
        <v>3000000</v>
      </c>
      <c r="I18" s="75"/>
      <c r="J18" s="75"/>
    </row>
    <row r="19" spans="1:10" x14ac:dyDescent="0.25">
      <c r="A19" s="116"/>
      <c r="B19" s="116">
        <v>63821</v>
      </c>
      <c r="C19" s="116"/>
      <c r="D19" s="116">
        <v>521</v>
      </c>
      <c r="E19" s="117" t="s">
        <v>133</v>
      </c>
      <c r="F19" s="74">
        <v>3000000</v>
      </c>
      <c r="G19" s="74"/>
      <c r="H19" s="74">
        <v>3000000</v>
      </c>
      <c r="I19" s="74"/>
      <c r="J19" s="74">
        <v>0</v>
      </c>
    </row>
    <row r="20" spans="1:10" s="1" customFormat="1" ht="26.25" x14ac:dyDescent="0.25">
      <c r="A20" s="68"/>
      <c r="B20" s="68">
        <v>6393</v>
      </c>
      <c r="C20" s="68"/>
      <c r="D20" s="68">
        <v>51</v>
      </c>
      <c r="E20" s="118" t="s">
        <v>108</v>
      </c>
      <c r="F20" s="72">
        <f>SUM(G20:H20)</f>
        <v>34779</v>
      </c>
      <c r="G20" s="72"/>
      <c r="H20" s="72">
        <v>34779</v>
      </c>
      <c r="I20" s="72"/>
      <c r="J20" s="72"/>
    </row>
    <row r="21" spans="1:10" ht="39" x14ac:dyDescent="0.25">
      <c r="A21" s="116"/>
      <c r="B21" s="116">
        <v>63931</v>
      </c>
      <c r="C21" s="116"/>
      <c r="D21" s="116">
        <v>51</v>
      </c>
      <c r="E21" s="119" t="s">
        <v>109</v>
      </c>
      <c r="F21" s="74">
        <f>SUM(G21:H21)</f>
        <v>34779</v>
      </c>
      <c r="G21" s="74"/>
      <c r="H21" s="74">
        <v>34779</v>
      </c>
      <c r="I21" s="74"/>
      <c r="J21" s="74"/>
    </row>
    <row r="22" spans="1:10" s="15" customFormat="1" x14ac:dyDescent="0.25">
      <c r="A22" s="10"/>
      <c r="B22" s="10">
        <v>6413</v>
      </c>
      <c r="C22" s="10"/>
      <c r="D22" s="10">
        <v>47</v>
      </c>
      <c r="E22" s="79" t="s">
        <v>96</v>
      </c>
      <c r="F22" s="27">
        <v>0</v>
      </c>
      <c r="G22" s="27">
        <f t="shared" ref="G22" si="4">G23</f>
        <v>0</v>
      </c>
      <c r="H22" s="27">
        <v>0</v>
      </c>
      <c r="I22" s="27"/>
      <c r="J22" s="27">
        <v>0</v>
      </c>
    </row>
    <row r="23" spans="1:10" s="18" customFormat="1" x14ac:dyDescent="0.25">
      <c r="A23" s="30"/>
      <c r="B23" s="30">
        <v>64132</v>
      </c>
      <c r="C23" s="30"/>
      <c r="D23" s="30"/>
      <c r="E23" s="31" t="s">
        <v>73</v>
      </c>
      <c r="F23" s="32"/>
      <c r="G23" s="32"/>
      <c r="H23" s="32">
        <v>0</v>
      </c>
      <c r="I23" s="32"/>
      <c r="J23" s="32">
        <v>0</v>
      </c>
    </row>
    <row r="24" spans="1:10" s="1" customFormat="1" x14ac:dyDescent="0.25">
      <c r="A24" s="10"/>
      <c r="B24" s="10">
        <v>6526</v>
      </c>
      <c r="C24" s="10"/>
      <c r="D24" s="10">
        <v>47</v>
      </c>
      <c r="E24" s="9" t="s">
        <v>97</v>
      </c>
      <c r="F24" s="27">
        <f>F25</f>
        <v>1000000</v>
      </c>
      <c r="G24" s="27">
        <f t="shared" ref="G24" si="5">G25</f>
        <v>0</v>
      </c>
      <c r="H24" s="27">
        <f>SUM(H25)</f>
        <v>1000000</v>
      </c>
      <c r="I24" s="27"/>
      <c r="J24" s="27"/>
    </row>
    <row r="25" spans="1:10" x14ac:dyDescent="0.25">
      <c r="A25" s="22"/>
      <c r="B25" s="22">
        <v>65264</v>
      </c>
      <c r="C25" s="22"/>
      <c r="D25" s="22">
        <v>47</v>
      </c>
      <c r="E25" s="23" t="s">
        <v>6</v>
      </c>
      <c r="F25" s="24">
        <f>SUM(G25:H25)</f>
        <v>1000000</v>
      </c>
      <c r="G25" s="24"/>
      <c r="H25" s="24">
        <v>1000000</v>
      </c>
      <c r="I25" s="24"/>
      <c r="J25" s="24"/>
    </row>
    <row r="26" spans="1:10" s="1" customFormat="1" ht="26.25" x14ac:dyDescent="0.25">
      <c r="A26" s="36"/>
      <c r="B26" s="36">
        <v>6711</v>
      </c>
      <c r="C26" s="36"/>
      <c r="D26" s="36"/>
      <c r="E26" s="90" t="s">
        <v>123</v>
      </c>
      <c r="F26" s="37">
        <f>F27+F28</f>
        <v>3445000</v>
      </c>
      <c r="G26" s="37">
        <f t="shared" ref="G26:H26" si="6">G27+G28</f>
        <v>3445000</v>
      </c>
      <c r="H26" s="37">
        <f t="shared" si="6"/>
        <v>0</v>
      </c>
      <c r="I26" s="37"/>
      <c r="J26" s="37">
        <f t="shared" ref="J26" si="7">J27+J28</f>
        <v>0</v>
      </c>
    </row>
    <row r="27" spans="1:10" s="16" customFormat="1" ht="26.25" x14ac:dyDescent="0.25">
      <c r="A27" s="33"/>
      <c r="B27" s="33">
        <v>67111</v>
      </c>
      <c r="C27" s="33"/>
      <c r="D27" s="33">
        <v>11</v>
      </c>
      <c r="E27" s="88" t="s">
        <v>122</v>
      </c>
      <c r="F27" s="35">
        <f>SUM(G27:H27)</f>
        <v>3145000</v>
      </c>
      <c r="G27" s="35">
        <v>3145000</v>
      </c>
      <c r="H27" s="35"/>
      <c r="I27" s="35"/>
      <c r="J27" s="35"/>
    </row>
    <row r="28" spans="1:10" s="52" customFormat="1" ht="39" x14ac:dyDescent="0.25">
      <c r="A28" s="28"/>
      <c r="B28" s="28">
        <v>67121</v>
      </c>
      <c r="C28" s="28"/>
      <c r="D28" s="28">
        <v>11</v>
      </c>
      <c r="E28" s="89" t="s">
        <v>121</v>
      </c>
      <c r="F28" s="29">
        <v>300000</v>
      </c>
      <c r="G28" s="29">
        <v>300000</v>
      </c>
      <c r="H28" s="29"/>
      <c r="I28" s="29"/>
      <c r="J28" s="29"/>
    </row>
    <row r="29" spans="1:10" ht="26.25" x14ac:dyDescent="0.25">
      <c r="A29" s="33"/>
      <c r="B29" s="33">
        <v>84431</v>
      </c>
      <c r="C29" s="33"/>
      <c r="D29" s="33">
        <v>82</v>
      </c>
      <c r="E29" s="88" t="s">
        <v>120</v>
      </c>
      <c r="F29" s="35">
        <v>1000000</v>
      </c>
      <c r="G29" s="35"/>
      <c r="H29" s="35">
        <v>1000000</v>
      </c>
      <c r="I29" s="35"/>
      <c r="J29" s="35"/>
    </row>
    <row r="30" spans="1:10" x14ac:dyDescent="0.25">
      <c r="B30" s="38"/>
      <c r="C30" s="38"/>
      <c r="D30" s="38"/>
      <c r="E30" s="3" t="s">
        <v>80</v>
      </c>
      <c r="F30" s="39">
        <f>SUM(F13+F29)</f>
        <v>8506179</v>
      </c>
      <c r="G30" s="39">
        <f t="shared" ref="G30:H30" si="8">G29+G13</f>
        <v>3445000</v>
      </c>
      <c r="H30" s="39">
        <f t="shared" si="8"/>
        <v>5061179</v>
      </c>
      <c r="I30" s="39">
        <v>7290290</v>
      </c>
      <c r="J30" s="39">
        <v>4332370</v>
      </c>
    </row>
    <row r="31" spans="1:10" x14ac:dyDescent="0.25">
      <c r="A31" s="38"/>
      <c r="B31" s="38"/>
      <c r="C31" s="38"/>
      <c r="D31" s="38"/>
      <c r="E31" s="3"/>
      <c r="F31" s="39"/>
      <c r="G31" s="39"/>
      <c r="H31" s="39"/>
    </row>
    <row r="32" spans="1:10" x14ac:dyDescent="0.25">
      <c r="A32" s="38"/>
      <c r="B32" s="38"/>
      <c r="C32" s="38"/>
      <c r="D32" s="38"/>
      <c r="E32" s="2"/>
      <c r="F32" s="40"/>
      <c r="G32" s="40"/>
      <c r="H32" s="40"/>
    </row>
    <row r="33" spans="1:8" x14ac:dyDescent="0.25">
      <c r="A33" s="38"/>
      <c r="B33" s="38"/>
      <c r="C33" s="38"/>
      <c r="D33" s="38"/>
      <c r="E33" s="2"/>
      <c r="F33" s="40"/>
      <c r="G33" s="40"/>
      <c r="H33" s="40"/>
    </row>
    <row r="34" spans="1:8" x14ac:dyDescent="0.25">
      <c r="A34" s="38"/>
      <c r="B34" s="38"/>
      <c r="C34" s="38"/>
      <c r="D34" s="38"/>
      <c r="E34" s="3" t="s">
        <v>116</v>
      </c>
      <c r="F34" s="39">
        <f>SUM(F13+F29)</f>
        <v>8506179</v>
      </c>
      <c r="G34" s="39"/>
      <c r="H34" s="39"/>
    </row>
    <row r="35" spans="1:8" x14ac:dyDescent="0.25">
      <c r="A35" s="38"/>
      <c r="B35" s="38"/>
      <c r="C35" s="38"/>
      <c r="D35" s="38"/>
      <c r="E35" s="3" t="s">
        <v>115</v>
      </c>
      <c r="F35" s="40">
        <f>SUM(RASHODI!G7+RASHODI!G40+RASHODI!G48)</f>
        <v>8506179</v>
      </c>
      <c r="G35" s="40"/>
      <c r="H35" s="40"/>
    </row>
    <row r="36" spans="1:8" x14ac:dyDescent="0.25">
      <c r="A36" s="38"/>
      <c r="B36" s="38"/>
      <c r="C36" s="38"/>
      <c r="D36" s="38"/>
      <c r="E36" s="2"/>
      <c r="F36" s="2"/>
      <c r="G36" s="2"/>
      <c r="H36" s="2"/>
    </row>
    <row r="37" spans="1:8" x14ac:dyDescent="0.25">
      <c r="B37" s="124"/>
      <c r="C37" s="123"/>
      <c r="D37" s="123"/>
      <c r="E37" s="123"/>
    </row>
  </sheetData>
  <mergeCells count="2">
    <mergeCell ref="E8:H8"/>
    <mergeCell ref="B37:E37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5"/>
  <sheetViews>
    <sheetView tabSelected="1" topLeftCell="A25" workbookViewId="0">
      <selection activeCell="L59" sqref="L59"/>
    </sheetView>
  </sheetViews>
  <sheetFormatPr defaultRowHeight="15" x14ac:dyDescent="0.25"/>
  <cols>
    <col min="2" max="2" width="6.5703125" customWidth="1"/>
    <col min="4" max="4" width="7" customWidth="1"/>
    <col min="6" max="6" width="37.140625" customWidth="1"/>
    <col min="7" max="9" width="11.28515625" bestFit="1" customWidth="1"/>
    <col min="10" max="10" width="11.28515625" customWidth="1"/>
    <col min="11" max="11" width="12.5703125" customWidth="1"/>
    <col min="12" max="12" width="14.5703125" customWidth="1"/>
  </cols>
  <sheetData>
    <row r="3" spans="2:12" x14ac:dyDescent="0.25">
      <c r="B3" s="125" t="s">
        <v>7</v>
      </c>
      <c r="C3" s="124"/>
      <c r="D3" s="86"/>
      <c r="E3" s="86"/>
    </row>
    <row r="4" spans="2:12" x14ac:dyDescent="0.25">
      <c r="B4" s="8" t="s">
        <v>58</v>
      </c>
      <c r="C4" s="8" t="s">
        <v>59</v>
      </c>
      <c r="D4" s="8" t="s">
        <v>60</v>
      </c>
      <c r="E4" s="8" t="s">
        <v>3</v>
      </c>
      <c r="F4" s="8" t="s">
        <v>5</v>
      </c>
      <c r="G4" s="8" t="s">
        <v>81</v>
      </c>
      <c r="H4" s="8" t="s">
        <v>70</v>
      </c>
      <c r="I4" s="8" t="s">
        <v>118</v>
      </c>
      <c r="J4" s="8" t="s">
        <v>131</v>
      </c>
      <c r="K4" s="33" t="s">
        <v>135</v>
      </c>
      <c r="L4" s="33" t="s">
        <v>135</v>
      </c>
    </row>
    <row r="5" spans="2:12" x14ac:dyDescent="0.25">
      <c r="B5" s="30"/>
      <c r="C5" s="30"/>
      <c r="D5" s="30"/>
      <c r="E5" s="30"/>
      <c r="F5" s="31"/>
      <c r="G5" s="10">
        <v>2022</v>
      </c>
      <c r="H5" s="10">
        <v>2022</v>
      </c>
      <c r="I5" s="10">
        <v>2022</v>
      </c>
      <c r="J5" s="10">
        <v>2022</v>
      </c>
      <c r="K5" s="30">
        <v>2023</v>
      </c>
      <c r="L5" s="30">
        <v>2024</v>
      </c>
    </row>
    <row r="6" spans="2:12" x14ac:dyDescent="0.25">
      <c r="B6" s="41"/>
      <c r="C6" s="41"/>
      <c r="D6" s="41"/>
      <c r="E6" s="41"/>
      <c r="F6" s="42"/>
      <c r="G6" s="41" t="s">
        <v>132</v>
      </c>
      <c r="H6" s="41">
        <v>2</v>
      </c>
      <c r="I6" s="41">
        <v>3</v>
      </c>
      <c r="J6" s="41">
        <v>4</v>
      </c>
      <c r="K6" s="41">
        <v>3</v>
      </c>
      <c r="L6" s="41">
        <v>4</v>
      </c>
    </row>
    <row r="7" spans="2:12" x14ac:dyDescent="0.25">
      <c r="B7" s="4"/>
      <c r="C7" s="4">
        <v>3</v>
      </c>
      <c r="D7" s="4"/>
      <c r="E7" s="4"/>
      <c r="F7" s="3" t="s">
        <v>65</v>
      </c>
      <c r="G7" s="39">
        <f>SUM(H7:J7)</f>
        <v>4106179</v>
      </c>
      <c r="H7" s="39">
        <f>SUM(H10:H39)</f>
        <v>3145000</v>
      </c>
      <c r="I7" s="39">
        <f>SUM(I10:I39)</f>
        <v>900000</v>
      </c>
      <c r="J7" s="39">
        <f>SUM(J10:J22)</f>
        <v>61179</v>
      </c>
      <c r="K7" s="40">
        <f>SUM(K10:K39)</f>
        <v>4188290</v>
      </c>
      <c r="L7" s="40">
        <f>SUM(L10:L39)</f>
        <v>4229370</v>
      </c>
    </row>
    <row r="8" spans="2:12" x14ac:dyDescent="0.25">
      <c r="B8" s="4"/>
      <c r="C8" s="4">
        <v>31</v>
      </c>
      <c r="D8" s="4"/>
      <c r="E8" s="4"/>
      <c r="F8" s="3" t="s">
        <v>98</v>
      </c>
      <c r="G8" s="39">
        <f>SUM(G10:G14)</f>
        <v>3023000</v>
      </c>
      <c r="H8" s="39">
        <f t="shared" ref="H8" si="0">SUM(H10:H14)</f>
        <v>2895000</v>
      </c>
      <c r="I8" s="39">
        <f>SUM(I10:I14)</f>
        <v>128000</v>
      </c>
      <c r="J8" s="39"/>
      <c r="K8" s="40"/>
      <c r="L8" s="40"/>
    </row>
    <row r="9" spans="2:12" x14ac:dyDescent="0.25">
      <c r="B9" s="4"/>
      <c r="C9" s="4">
        <v>311</v>
      </c>
      <c r="D9" s="4"/>
      <c r="E9" s="4"/>
      <c r="F9" s="3" t="s">
        <v>99</v>
      </c>
      <c r="G9" s="39">
        <f>SUM(G10:G12)</f>
        <v>2420000</v>
      </c>
      <c r="H9" s="39">
        <f>SUM(H10:H12)</f>
        <v>2400000</v>
      </c>
      <c r="I9" s="39">
        <f>SUM(I10:I12)</f>
        <v>20000</v>
      </c>
      <c r="J9" s="39"/>
      <c r="K9" s="40"/>
      <c r="L9" s="40"/>
    </row>
    <row r="10" spans="2:12" x14ac:dyDescent="0.25">
      <c r="B10" s="20"/>
      <c r="C10" s="20">
        <v>3111</v>
      </c>
      <c r="D10" s="20"/>
      <c r="E10" s="20">
        <v>11</v>
      </c>
      <c r="F10" s="19" t="s">
        <v>8</v>
      </c>
      <c r="G10" s="39">
        <f t="shared" ref="G10:G46" si="1">H10+I10</f>
        <v>2400000</v>
      </c>
      <c r="H10" s="21">
        <v>2400000</v>
      </c>
      <c r="I10" s="21"/>
      <c r="J10" s="21"/>
      <c r="K10" s="24">
        <v>2448000</v>
      </c>
      <c r="L10" s="24">
        <v>2472000</v>
      </c>
    </row>
    <row r="11" spans="2:12" x14ac:dyDescent="0.25">
      <c r="B11" s="105"/>
      <c r="C11" s="105">
        <v>31126</v>
      </c>
      <c r="D11" s="106" t="s">
        <v>36</v>
      </c>
      <c r="E11" s="107">
        <v>11</v>
      </c>
      <c r="F11" s="108" t="s">
        <v>74</v>
      </c>
      <c r="G11" s="109">
        <v>0</v>
      </c>
      <c r="H11" s="110">
        <v>0</v>
      </c>
      <c r="I11" s="110"/>
      <c r="J11" s="110"/>
      <c r="K11" s="120"/>
      <c r="L11" s="120"/>
    </row>
    <row r="12" spans="2:12" x14ac:dyDescent="0.25">
      <c r="B12" s="100"/>
      <c r="C12" s="100">
        <v>3112</v>
      </c>
      <c r="D12" s="101"/>
      <c r="E12" s="102">
        <v>47</v>
      </c>
      <c r="F12" s="103" t="s">
        <v>111</v>
      </c>
      <c r="G12" s="94">
        <f t="shared" si="1"/>
        <v>20000</v>
      </c>
      <c r="H12" s="104"/>
      <c r="I12" s="104">
        <v>20000</v>
      </c>
      <c r="J12" s="104"/>
      <c r="K12" s="121">
        <v>20400</v>
      </c>
      <c r="L12" s="121">
        <v>20600</v>
      </c>
    </row>
    <row r="13" spans="2:12" x14ac:dyDescent="0.25">
      <c r="B13" s="20"/>
      <c r="C13" s="20">
        <v>3121</v>
      </c>
      <c r="D13" s="44"/>
      <c r="E13" s="20">
        <v>11.47</v>
      </c>
      <c r="F13" s="19" t="s">
        <v>9</v>
      </c>
      <c r="G13" s="39">
        <f t="shared" si="1"/>
        <v>228000</v>
      </c>
      <c r="H13" s="21">
        <v>120000</v>
      </c>
      <c r="I13" s="21">
        <v>108000</v>
      </c>
      <c r="J13" s="21"/>
      <c r="K13" s="24">
        <v>232560</v>
      </c>
      <c r="L13" s="24">
        <v>234840</v>
      </c>
    </row>
    <row r="14" spans="2:12" x14ac:dyDescent="0.25">
      <c r="B14" s="20"/>
      <c r="C14" s="20">
        <v>3132</v>
      </c>
      <c r="D14" s="44"/>
      <c r="E14" s="20">
        <v>11</v>
      </c>
      <c r="F14" s="19" t="s">
        <v>63</v>
      </c>
      <c r="G14" s="39">
        <f t="shared" si="1"/>
        <v>375000</v>
      </c>
      <c r="H14" s="21">
        <v>375000</v>
      </c>
      <c r="I14" s="21"/>
      <c r="J14" s="21"/>
      <c r="K14" s="24">
        <v>382500</v>
      </c>
      <c r="L14" s="24">
        <v>386250</v>
      </c>
    </row>
    <row r="15" spans="2:12" x14ac:dyDescent="0.25">
      <c r="B15" s="20"/>
      <c r="C15" s="20">
        <v>3211</v>
      </c>
      <c r="D15" s="44"/>
      <c r="E15" s="20">
        <v>11</v>
      </c>
      <c r="F15" s="19" t="s">
        <v>10</v>
      </c>
      <c r="G15" s="39">
        <f t="shared" si="1"/>
        <v>2000</v>
      </c>
      <c r="H15" s="21">
        <v>2000</v>
      </c>
      <c r="I15" s="21"/>
      <c r="J15" s="21"/>
      <c r="K15" s="24">
        <v>2040</v>
      </c>
      <c r="L15" s="24">
        <v>2060</v>
      </c>
    </row>
    <row r="16" spans="2:12" x14ac:dyDescent="0.25">
      <c r="B16" s="111"/>
      <c r="C16" s="111">
        <v>3211</v>
      </c>
      <c r="D16" s="112" t="s">
        <v>36</v>
      </c>
      <c r="E16" s="111">
        <v>11</v>
      </c>
      <c r="F16" s="113" t="s">
        <v>103</v>
      </c>
      <c r="G16" s="94">
        <f t="shared" si="1"/>
        <v>0</v>
      </c>
      <c r="H16" s="114">
        <v>0</v>
      </c>
      <c r="I16" s="114"/>
      <c r="J16" s="114"/>
      <c r="K16" s="122">
        <v>0</v>
      </c>
      <c r="L16" s="122">
        <v>0</v>
      </c>
    </row>
    <row r="17" spans="2:12" x14ac:dyDescent="0.25">
      <c r="B17" s="8"/>
      <c r="C17" s="8">
        <v>3212</v>
      </c>
      <c r="D17" s="45" t="s">
        <v>36</v>
      </c>
      <c r="E17" s="33">
        <v>11</v>
      </c>
      <c r="F17" s="25" t="s">
        <v>112</v>
      </c>
      <c r="G17" s="39">
        <f t="shared" si="1"/>
        <v>120000</v>
      </c>
      <c r="H17" s="26">
        <v>120000</v>
      </c>
      <c r="I17" s="26"/>
      <c r="J17" s="26"/>
      <c r="K17" s="35">
        <v>122400</v>
      </c>
      <c r="L17" s="35">
        <v>123600</v>
      </c>
    </row>
    <row r="18" spans="2:12" x14ac:dyDescent="0.25">
      <c r="B18" s="20"/>
      <c r="C18" s="20">
        <v>3213</v>
      </c>
      <c r="D18" s="44" t="s">
        <v>36</v>
      </c>
      <c r="E18" s="20">
        <v>11</v>
      </c>
      <c r="F18" s="19" t="s">
        <v>37</v>
      </c>
      <c r="G18" s="39">
        <f t="shared" si="1"/>
        <v>10000</v>
      </c>
      <c r="H18" s="21">
        <v>10000</v>
      </c>
      <c r="I18" s="21"/>
      <c r="J18" s="21"/>
      <c r="K18" s="24">
        <v>10200</v>
      </c>
      <c r="L18" s="24">
        <v>10300</v>
      </c>
    </row>
    <row r="19" spans="2:12" x14ac:dyDescent="0.25">
      <c r="B19" s="20"/>
      <c r="C19" s="20">
        <v>3221</v>
      </c>
      <c r="D19" s="44" t="s">
        <v>36</v>
      </c>
      <c r="E19" s="20" t="s">
        <v>129</v>
      </c>
      <c r="F19" s="19" t="s">
        <v>38</v>
      </c>
      <c r="G19" s="39">
        <f>SUM(H19:J19)</f>
        <v>196000</v>
      </c>
      <c r="H19" s="21">
        <v>46000</v>
      </c>
      <c r="I19" s="21">
        <v>132600</v>
      </c>
      <c r="J19" s="21">
        <v>17400</v>
      </c>
      <c r="K19" s="24">
        <v>199920</v>
      </c>
      <c r="L19" s="24">
        <v>201880</v>
      </c>
    </row>
    <row r="20" spans="2:12" x14ac:dyDescent="0.25">
      <c r="B20" s="97"/>
      <c r="C20" s="76">
        <v>3221</v>
      </c>
      <c r="D20" s="77" t="s">
        <v>36</v>
      </c>
      <c r="E20" s="76">
        <v>51</v>
      </c>
      <c r="F20" s="78" t="s">
        <v>102</v>
      </c>
      <c r="G20" s="115">
        <v>34779</v>
      </c>
      <c r="H20" s="75"/>
      <c r="I20" s="75"/>
      <c r="J20" s="75">
        <v>34779</v>
      </c>
      <c r="K20" s="57">
        <v>35470</v>
      </c>
      <c r="L20" s="57">
        <v>35820</v>
      </c>
    </row>
    <row r="21" spans="2:12" x14ac:dyDescent="0.25">
      <c r="B21" s="20"/>
      <c r="C21" s="20">
        <v>3222</v>
      </c>
      <c r="D21" s="44" t="s">
        <v>36</v>
      </c>
      <c r="E21" s="20">
        <v>47</v>
      </c>
      <c r="F21" s="19" t="s">
        <v>39</v>
      </c>
      <c r="G21" s="39">
        <f t="shared" si="1"/>
        <v>220000</v>
      </c>
      <c r="H21" s="21"/>
      <c r="I21" s="21">
        <v>220000</v>
      </c>
      <c r="J21" s="21"/>
      <c r="K21" s="24">
        <v>224400</v>
      </c>
      <c r="L21" s="24">
        <v>226600</v>
      </c>
    </row>
    <row r="22" spans="2:12" x14ac:dyDescent="0.25">
      <c r="B22" s="20"/>
      <c r="C22" s="20">
        <v>3223</v>
      </c>
      <c r="D22" s="44" t="s">
        <v>36</v>
      </c>
      <c r="E22" s="20">
        <v>47.55</v>
      </c>
      <c r="F22" s="19" t="s">
        <v>40</v>
      </c>
      <c r="G22" s="39">
        <f>SUM(H22:J22)</f>
        <v>100000</v>
      </c>
      <c r="H22" s="21"/>
      <c r="I22" s="21">
        <v>91000</v>
      </c>
      <c r="J22" s="21">
        <v>9000</v>
      </c>
      <c r="K22" s="24">
        <v>102000</v>
      </c>
      <c r="L22" s="24">
        <v>103000</v>
      </c>
    </row>
    <row r="23" spans="2:12" x14ac:dyDescent="0.25">
      <c r="B23" s="20"/>
      <c r="C23" s="20">
        <v>3224</v>
      </c>
      <c r="D23" s="44" t="s">
        <v>36</v>
      </c>
      <c r="E23" s="20">
        <v>47</v>
      </c>
      <c r="F23" s="19" t="s">
        <v>41</v>
      </c>
      <c r="G23" s="39">
        <f t="shared" si="1"/>
        <v>10000</v>
      </c>
      <c r="H23" s="21"/>
      <c r="I23" s="21">
        <v>10000</v>
      </c>
      <c r="J23" s="21"/>
      <c r="K23" s="24">
        <v>10200</v>
      </c>
      <c r="L23" s="24">
        <v>10300</v>
      </c>
    </row>
    <row r="24" spans="2:12" x14ac:dyDescent="0.25">
      <c r="B24" s="20"/>
      <c r="C24" s="20">
        <v>3225</v>
      </c>
      <c r="D24" s="44" t="s">
        <v>36</v>
      </c>
      <c r="E24" s="20">
        <v>47</v>
      </c>
      <c r="F24" s="19" t="s">
        <v>42</v>
      </c>
      <c r="G24" s="39">
        <f t="shared" si="1"/>
        <v>36000</v>
      </c>
      <c r="H24" s="21"/>
      <c r="I24" s="21">
        <v>36000</v>
      </c>
      <c r="J24" s="21"/>
      <c r="K24" s="24">
        <v>36720</v>
      </c>
      <c r="L24" s="24">
        <v>37080</v>
      </c>
    </row>
    <row r="25" spans="2:12" x14ac:dyDescent="0.25">
      <c r="B25" s="20"/>
      <c r="C25" s="20">
        <v>3227</v>
      </c>
      <c r="D25" s="44" t="s">
        <v>36</v>
      </c>
      <c r="E25" s="20">
        <v>47</v>
      </c>
      <c r="F25" s="19" t="s">
        <v>43</v>
      </c>
      <c r="G25" s="39">
        <f t="shared" si="1"/>
        <v>15000</v>
      </c>
      <c r="H25" s="21"/>
      <c r="I25" s="21">
        <v>15000</v>
      </c>
      <c r="J25" s="21"/>
      <c r="K25" s="24">
        <v>15300</v>
      </c>
      <c r="L25" s="24">
        <v>15450</v>
      </c>
    </row>
    <row r="26" spans="2:12" x14ac:dyDescent="0.25">
      <c r="B26" s="20"/>
      <c r="C26" s="20">
        <v>3231</v>
      </c>
      <c r="D26" s="44" t="s">
        <v>36</v>
      </c>
      <c r="E26" s="20">
        <v>47</v>
      </c>
      <c r="F26" s="19" t="s">
        <v>44</v>
      </c>
      <c r="G26" s="39">
        <f t="shared" si="1"/>
        <v>9000</v>
      </c>
      <c r="H26" s="21"/>
      <c r="I26" s="21">
        <v>9000</v>
      </c>
      <c r="J26" s="21"/>
      <c r="K26" s="24">
        <v>9180</v>
      </c>
      <c r="L26" s="24">
        <v>9270</v>
      </c>
    </row>
    <row r="27" spans="2:12" x14ac:dyDescent="0.25">
      <c r="B27" s="20"/>
      <c r="C27" s="20">
        <v>3232</v>
      </c>
      <c r="D27" s="44" t="s">
        <v>36</v>
      </c>
      <c r="E27" s="20">
        <v>47</v>
      </c>
      <c r="F27" s="19" t="s">
        <v>45</v>
      </c>
      <c r="G27" s="39">
        <f t="shared" si="1"/>
        <v>25000</v>
      </c>
      <c r="H27" s="21"/>
      <c r="I27" s="21">
        <v>25000</v>
      </c>
      <c r="J27" s="21"/>
      <c r="K27" s="24">
        <v>25500</v>
      </c>
      <c r="L27" s="24">
        <v>25750</v>
      </c>
    </row>
    <row r="28" spans="2:12" x14ac:dyDescent="0.25">
      <c r="B28" s="20"/>
      <c r="C28" s="20">
        <v>3233</v>
      </c>
      <c r="D28" s="44" t="s">
        <v>36</v>
      </c>
      <c r="E28" s="20">
        <v>47</v>
      </c>
      <c r="F28" s="19" t="s">
        <v>46</v>
      </c>
      <c r="G28" s="39">
        <f t="shared" si="1"/>
        <v>5000</v>
      </c>
      <c r="H28" s="21"/>
      <c r="I28" s="21">
        <v>5000</v>
      </c>
      <c r="J28" s="21"/>
      <c r="K28" s="24">
        <v>5100</v>
      </c>
      <c r="L28" s="24">
        <v>5150</v>
      </c>
    </row>
    <row r="29" spans="2:12" x14ac:dyDescent="0.25">
      <c r="B29" s="20"/>
      <c r="C29" s="20">
        <v>3234</v>
      </c>
      <c r="D29" s="44" t="s">
        <v>36</v>
      </c>
      <c r="E29" s="20">
        <v>47</v>
      </c>
      <c r="F29" s="19" t="s">
        <v>47</v>
      </c>
      <c r="G29" s="39">
        <f t="shared" si="1"/>
        <v>50000</v>
      </c>
      <c r="H29" s="21"/>
      <c r="I29" s="21">
        <v>50000</v>
      </c>
      <c r="J29" s="21"/>
      <c r="K29" s="24">
        <v>51000</v>
      </c>
      <c r="L29" s="24">
        <v>51500</v>
      </c>
    </row>
    <row r="30" spans="2:12" x14ac:dyDescent="0.25">
      <c r="B30" s="20"/>
      <c r="C30" s="20">
        <v>3235</v>
      </c>
      <c r="D30" s="44" t="s">
        <v>36</v>
      </c>
      <c r="E30" s="20">
        <v>47</v>
      </c>
      <c r="F30" s="19" t="s">
        <v>48</v>
      </c>
      <c r="G30" s="39">
        <f t="shared" si="1"/>
        <v>200</v>
      </c>
      <c r="H30" s="21"/>
      <c r="I30" s="21">
        <v>200</v>
      </c>
      <c r="J30" s="21"/>
      <c r="K30" s="24">
        <v>200</v>
      </c>
      <c r="L30" s="24">
        <v>210</v>
      </c>
    </row>
    <row r="31" spans="2:12" x14ac:dyDescent="0.25">
      <c r="B31" s="20"/>
      <c r="C31" s="20">
        <v>3236</v>
      </c>
      <c r="D31" s="44" t="s">
        <v>36</v>
      </c>
      <c r="E31" s="20">
        <v>47</v>
      </c>
      <c r="F31" s="19" t="s">
        <v>49</v>
      </c>
      <c r="G31" s="39">
        <f t="shared" si="1"/>
        <v>80000</v>
      </c>
      <c r="H31" s="21"/>
      <c r="I31" s="21">
        <v>80000</v>
      </c>
      <c r="J31" s="21"/>
      <c r="K31" s="24">
        <v>81600</v>
      </c>
      <c r="L31" s="24">
        <v>82400</v>
      </c>
    </row>
    <row r="32" spans="2:12" x14ac:dyDescent="0.25">
      <c r="B32" s="20"/>
      <c r="C32" s="20">
        <v>3237</v>
      </c>
      <c r="D32" s="44" t="s">
        <v>36</v>
      </c>
      <c r="E32" s="20">
        <v>11</v>
      </c>
      <c r="F32" s="19" t="s">
        <v>50</v>
      </c>
      <c r="G32" s="39">
        <f t="shared" si="1"/>
        <v>72000</v>
      </c>
      <c r="H32" s="21">
        <v>72000</v>
      </c>
      <c r="I32" s="21"/>
      <c r="J32" s="21"/>
      <c r="K32" s="24">
        <v>73440</v>
      </c>
      <c r="L32" s="24">
        <v>74160</v>
      </c>
    </row>
    <row r="33" spans="2:12" x14ac:dyDescent="0.25">
      <c r="B33" s="20"/>
      <c r="C33" s="20">
        <v>3238</v>
      </c>
      <c r="D33" s="44" t="s">
        <v>36</v>
      </c>
      <c r="E33" s="20">
        <v>47</v>
      </c>
      <c r="F33" s="19" t="s">
        <v>51</v>
      </c>
      <c r="G33" s="39">
        <f t="shared" si="1"/>
        <v>10000</v>
      </c>
      <c r="H33" s="21"/>
      <c r="I33" s="21">
        <v>10000</v>
      </c>
      <c r="J33" s="21"/>
      <c r="K33" s="24">
        <v>10200</v>
      </c>
      <c r="L33" s="24">
        <v>10300</v>
      </c>
    </row>
    <row r="34" spans="2:12" x14ac:dyDescent="0.25">
      <c r="B34" s="20"/>
      <c r="C34" s="20">
        <v>3239</v>
      </c>
      <c r="D34" s="44" t="s">
        <v>36</v>
      </c>
      <c r="E34" s="20">
        <v>47</v>
      </c>
      <c r="F34" s="19" t="s">
        <v>52</v>
      </c>
      <c r="G34" s="39">
        <f t="shared" si="1"/>
        <v>200</v>
      </c>
      <c r="H34" s="21"/>
      <c r="I34" s="21">
        <v>200</v>
      </c>
      <c r="J34" s="21"/>
      <c r="K34" s="24">
        <v>200</v>
      </c>
      <c r="L34" s="24">
        <v>210</v>
      </c>
    </row>
    <row r="35" spans="2:12" x14ac:dyDescent="0.25">
      <c r="B35" s="20"/>
      <c r="C35" s="20">
        <v>3291</v>
      </c>
      <c r="D35" s="44" t="s">
        <v>36</v>
      </c>
      <c r="E35" s="20">
        <v>47</v>
      </c>
      <c r="F35" s="19" t="s">
        <v>84</v>
      </c>
      <c r="G35" s="39">
        <f t="shared" si="1"/>
        <v>10000</v>
      </c>
      <c r="H35" s="21"/>
      <c r="I35" s="21">
        <v>10000</v>
      </c>
      <c r="J35" s="21"/>
      <c r="K35" s="24">
        <v>10200</v>
      </c>
      <c r="L35" s="24">
        <v>10300</v>
      </c>
    </row>
    <row r="36" spans="2:12" x14ac:dyDescent="0.25">
      <c r="B36" s="20"/>
      <c r="C36" s="20">
        <v>3292</v>
      </c>
      <c r="D36" s="44" t="s">
        <v>36</v>
      </c>
      <c r="E36" s="20">
        <v>47</v>
      </c>
      <c r="F36" s="19" t="s">
        <v>53</v>
      </c>
      <c r="G36" s="39">
        <f t="shared" si="1"/>
        <v>15000</v>
      </c>
      <c r="H36" s="21"/>
      <c r="I36" s="21">
        <v>15000</v>
      </c>
      <c r="J36" s="21"/>
      <c r="K36" s="24">
        <v>15300</v>
      </c>
      <c r="L36" s="24">
        <v>15450</v>
      </c>
    </row>
    <row r="37" spans="2:12" x14ac:dyDescent="0.25">
      <c r="B37" s="20"/>
      <c r="C37" s="20">
        <v>3295</v>
      </c>
      <c r="D37" s="44" t="s">
        <v>36</v>
      </c>
      <c r="E37" s="20">
        <v>47</v>
      </c>
      <c r="F37" s="19" t="s">
        <v>54</v>
      </c>
      <c r="G37" s="39">
        <f t="shared" si="1"/>
        <v>15000</v>
      </c>
      <c r="H37" s="21"/>
      <c r="I37" s="21">
        <v>15000</v>
      </c>
      <c r="J37" s="21"/>
      <c r="K37" s="24">
        <v>15300</v>
      </c>
      <c r="L37" s="24">
        <v>15450</v>
      </c>
    </row>
    <row r="38" spans="2:12" x14ac:dyDescent="0.25">
      <c r="B38" s="20"/>
      <c r="C38" s="20">
        <v>3299</v>
      </c>
      <c r="D38" s="44" t="s">
        <v>36</v>
      </c>
      <c r="E38" s="20">
        <v>47</v>
      </c>
      <c r="F38" s="19" t="s">
        <v>55</v>
      </c>
      <c r="G38" s="39">
        <f t="shared" si="1"/>
        <v>2000</v>
      </c>
      <c r="H38" s="21"/>
      <c r="I38" s="21">
        <v>2000</v>
      </c>
      <c r="J38" s="21"/>
      <c r="K38" s="24">
        <v>2040</v>
      </c>
      <c r="L38" s="24">
        <v>2060</v>
      </c>
    </row>
    <row r="39" spans="2:12" x14ac:dyDescent="0.25">
      <c r="B39" s="20"/>
      <c r="C39" s="20">
        <v>3431</v>
      </c>
      <c r="D39" s="44" t="s">
        <v>36</v>
      </c>
      <c r="E39" s="20">
        <v>47</v>
      </c>
      <c r="F39" s="19" t="s">
        <v>56</v>
      </c>
      <c r="G39" s="39">
        <f t="shared" si="1"/>
        <v>46000</v>
      </c>
      <c r="H39" s="21"/>
      <c r="I39" s="21">
        <v>46000</v>
      </c>
      <c r="J39" s="21"/>
      <c r="K39" s="24">
        <v>46920</v>
      </c>
      <c r="L39" s="24">
        <v>47380</v>
      </c>
    </row>
    <row r="40" spans="2:12" x14ac:dyDescent="0.25">
      <c r="B40" s="20"/>
      <c r="C40" s="20">
        <v>4</v>
      </c>
      <c r="D40" s="44"/>
      <c r="E40" s="20"/>
      <c r="F40" s="19" t="s">
        <v>66</v>
      </c>
      <c r="G40" s="39">
        <f>SUM(G42:G47)</f>
        <v>3400000</v>
      </c>
      <c r="H40" s="21">
        <f t="shared" ref="H40" si="2">SUM(H42+H46+H43)</f>
        <v>300000</v>
      </c>
      <c r="I40" s="21">
        <f>SUM(I43:I47)</f>
        <v>100000</v>
      </c>
      <c r="J40" s="21"/>
      <c r="K40" s="24">
        <f>SUM(K42:K48)</f>
        <v>3102000</v>
      </c>
      <c r="L40" s="24">
        <f>SUM(L42:L48)</f>
        <v>103000</v>
      </c>
    </row>
    <row r="41" spans="2:12" x14ac:dyDescent="0.25">
      <c r="B41" s="20"/>
      <c r="C41" s="20">
        <v>421</v>
      </c>
      <c r="D41" s="44"/>
      <c r="E41" s="20"/>
      <c r="F41" s="19" t="s">
        <v>64</v>
      </c>
      <c r="G41" s="39">
        <f>G42</f>
        <v>3300000</v>
      </c>
      <c r="H41" s="39">
        <f t="shared" ref="H41:J41" si="3">H42</f>
        <v>300000</v>
      </c>
      <c r="I41" s="39">
        <f t="shared" si="3"/>
        <v>0</v>
      </c>
      <c r="J41" s="39">
        <f t="shared" si="3"/>
        <v>3000000</v>
      </c>
      <c r="K41" s="40">
        <f>SUM(K42:K48)</f>
        <v>3102000</v>
      </c>
      <c r="L41" s="40">
        <f>SUM(L42:L48)</f>
        <v>103000</v>
      </c>
    </row>
    <row r="42" spans="2:12" x14ac:dyDescent="0.25">
      <c r="B42" s="20"/>
      <c r="C42" s="76">
        <v>4214</v>
      </c>
      <c r="D42" s="77" t="s">
        <v>36</v>
      </c>
      <c r="E42" s="76" t="s">
        <v>134</v>
      </c>
      <c r="F42" s="78" t="s">
        <v>57</v>
      </c>
      <c r="G42" s="115">
        <f>SUM(H42:J42)</f>
        <v>3300000</v>
      </c>
      <c r="H42" s="75">
        <v>300000</v>
      </c>
      <c r="I42" s="75"/>
      <c r="J42" s="75">
        <v>3000000</v>
      </c>
      <c r="K42" s="57">
        <v>3000000</v>
      </c>
      <c r="L42" s="57"/>
    </row>
    <row r="43" spans="2:12" x14ac:dyDescent="0.25">
      <c r="B43" s="20"/>
      <c r="C43" s="20">
        <v>42211</v>
      </c>
      <c r="D43" s="44" t="s">
        <v>36</v>
      </c>
      <c r="E43" s="20">
        <v>47</v>
      </c>
      <c r="F43" s="19" t="s">
        <v>87</v>
      </c>
      <c r="G43" s="39">
        <f t="shared" si="1"/>
        <v>10000</v>
      </c>
      <c r="H43" s="21"/>
      <c r="I43" s="21">
        <v>10000</v>
      </c>
      <c r="J43" s="21"/>
      <c r="K43" s="24">
        <v>10200</v>
      </c>
      <c r="L43" s="24">
        <v>10300</v>
      </c>
    </row>
    <row r="44" spans="2:12" x14ac:dyDescent="0.25">
      <c r="B44" s="91"/>
      <c r="C44" s="92">
        <v>4222</v>
      </c>
      <c r="D44" s="93" t="s">
        <v>36</v>
      </c>
      <c r="E44" s="92">
        <v>47</v>
      </c>
      <c r="F44" s="91" t="s">
        <v>89</v>
      </c>
      <c r="G44" s="94">
        <f t="shared" si="1"/>
        <v>10000</v>
      </c>
      <c r="H44" s="95"/>
      <c r="I44" s="95">
        <v>10000</v>
      </c>
      <c r="J44" s="95"/>
      <c r="K44" s="95">
        <v>10200</v>
      </c>
      <c r="L44" s="95">
        <v>10300</v>
      </c>
    </row>
    <row r="45" spans="2:12" x14ac:dyDescent="0.25">
      <c r="B45" s="91"/>
      <c r="C45" s="92">
        <v>4227</v>
      </c>
      <c r="D45" s="93" t="s">
        <v>36</v>
      </c>
      <c r="E45" s="92">
        <v>47</v>
      </c>
      <c r="F45" s="91" t="s">
        <v>91</v>
      </c>
      <c r="G45" s="94">
        <f t="shared" si="1"/>
        <v>30000</v>
      </c>
      <c r="H45" s="95"/>
      <c r="I45" s="95">
        <v>30000</v>
      </c>
      <c r="J45" s="95"/>
      <c r="K45" s="95">
        <v>30600</v>
      </c>
      <c r="L45" s="95">
        <v>30900</v>
      </c>
    </row>
    <row r="46" spans="2:12" x14ac:dyDescent="0.25">
      <c r="B46" s="19"/>
      <c r="C46" s="20">
        <v>42621</v>
      </c>
      <c r="D46" s="44" t="s">
        <v>36</v>
      </c>
      <c r="E46" s="20">
        <v>47</v>
      </c>
      <c r="F46" s="19" t="s">
        <v>61</v>
      </c>
      <c r="G46" s="39">
        <f t="shared" si="1"/>
        <v>0</v>
      </c>
      <c r="H46" s="21"/>
      <c r="I46" s="21">
        <v>0</v>
      </c>
      <c r="J46" s="21">
        <v>0</v>
      </c>
      <c r="K46" s="24"/>
      <c r="L46" s="24"/>
    </row>
    <row r="47" spans="2:12" x14ac:dyDescent="0.25">
      <c r="B47" s="96"/>
      <c r="C47" s="97">
        <v>4221</v>
      </c>
      <c r="D47" s="98" t="s">
        <v>36</v>
      </c>
      <c r="E47" s="97">
        <v>47</v>
      </c>
      <c r="F47" s="96" t="s">
        <v>128</v>
      </c>
      <c r="G47" s="94">
        <v>50000</v>
      </c>
      <c r="H47" s="99"/>
      <c r="I47" s="99">
        <v>50000</v>
      </c>
      <c r="J47" s="99"/>
      <c r="K47" s="95">
        <v>51000</v>
      </c>
      <c r="L47" s="95">
        <v>51500</v>
      </c>
    </row>
    <row r="48" spans="2:12" x14ac:dyDescent="0.25">
      <c r="B48" s="19"/>
      <c r="C48" s="20">
        <v>5443</v>
      </c>
      <c r="D48" s="44"/>
      <c r="E48" s="20">
        <v>82</v>
      </c>
      <c r="F48" s="19" t="s">
        <v>114</v>
      </c>
      <c r="G48" s="39">
        <v>1000000</v>
      </c>
      <c r="H48" s="21"/>
      <c r="I48" s="21">
        <v>1000000</v>
      </c>
      <c r="J48" s="21"/>
      <c r="K48" s="24"/>
      <c r="L48" s="24">
        <v>0</v>
      </c>
    </row>
    <row r="49" spans="2:12" x14ac:dyDescent="0.25">
      <c r="B49" s="42"/>
      <c r="C49" s="41"/>
      <c r="D49" s="54"/>
      <c r="E49" s="41"/>
      <c r="F49" s="42"/>
      <c r="G49" s="55"/>
      <c r="H49" s="55"/>
      <c r="I49" s="55"/>
      <c r="J49" s="55"/>
      <c r="K49" s="55"/>
      <c r="L49" s="55"/>
    </row>
    <row r="50" spans="2:12" x14ac:dyDescent="0.25">
      <c r="B50" s="3"/>
      <c r="C50" s="3"/>
      <c r="D50" s="3"/>
      <c r="E50" s="4"/>
      <c r="F50" s="46" t="s">
        <v>107</v>
      </c>
      <c r="G50" s="39">
        <f>SUM(G7+G40+G48)</f>
        <v>8506179</v>
      </c>
      <c r="H50" s="39">
        <f t="shared" ref="H50:I50" si="4">SUM(H7+H40+H48)</f>
        <v>3445000</v>
      </c>
      <c r="I50" s="39">
        <f t="shared" si="4"/>
        <v>2000000</v>
      </c>
      <c r="J50" s="39">
        <f>J7+J42</f>
        <v>3061179</v>
      </c>
      <c r="K50" s="40">
        <f>SUM(K7+K40+K48)</f>
        <v>7290290</v>
      </c>
      <c r="L50" s="40">
        <f>SUM(L7+L40)</f>
        <v>4332370</v>
      </c>
    </row>
    <row r="51" spans="2:12" x14ac:dyDescent="0.25">
      <c r="B51" s="2"/>
      <c r="C51" s="2"/>
      <c r="D51" s="2"/>
      <c r="E51" s="38"/>
      <c r="F51" s="2"/>
      <c r="G51" s="2"/>
      <c r="H51" s="2"/>
      <c r="I51" s="2"/>
      <c r="J51" s="2"/>
      <c r="K51" s="16"/>
      <c r="L51" s="16"/>
    </row>
    <row r="52" spans="2:12" x14ac:dyDescent="0.25">
      <c r="E52" s="86"/>
      <c r="K52" s="16"/>
      <c r="L52" s="16"/>
    </row>
    <row r="53" spans="2:12" x14ac:dyDescent="0.25">
      <c r="E53" s="86"/>
      <c r="K53" s="16"/>
      <c r="L53" s="16"/>
    </row>
    <row r="54" spans="2:12" x14ac:dyDescent="0.25">
      <c r="D54" s="124" t="s">
        <v>77</v>
      </c>
      <c r="E54" s="123"/>
      <c r="F54" s="123"/>
      <c r="J54" t="s">
        <v>138</v>
      </c>
    </row>
    <row r="55" spans="2:12" x14ac:dyDescent="0.25">
      <c r="C55" s="124" t="s">
        <v>140</v>
      </c>
      <c r="D55" s="123"/>
      <c r="E55" s="123"/>
      <c r="F55" s="123"/>
      <c r="J55" t="s">
        <v>139</v>
      </c>
      <c r="K55" t="s">
        <v>141</v>
      </c>
    </row>
  </sheetData>
  <mergeCells count="3">
    <mergeCell ref="B3:C3"/>
    <mergeCell ref="D54:F54"/>
    <mergeCell ref="C55:F5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50"/>
  <sheetViews>
    <sheetView topLeftCell="A25" workbookViewId="0">
      <selection activeCell="M52" sqref="M52"/>
    </sheetView>
  </sheetViews>
  <sheetFormatPr defaultRowHeight="15" x14ac:dyDescent="0.25"/>
  <cols>
    <col min="7" max="7" width="43.140625" bestFit="1" customWidth="1"/>
    <col min="8" max="8" width="11.28515625" bestFit="1" customWidth="1"/>
    <col min="12" max="12" width="11.28515625" bestFit="1" customWidth="1"/>
    <col min="13" max="13" width="15.140625" customWidth="1"/>
  </cols>
  <sheetData>
    <row r="3" spans="3:14" x14ac:dyDescent="0.25">
      <c r="C3" s="125" t="s">
        <v>7</v>
      </c>
      <c r="D3" s="124"/>
      <c r="E3" s="86"/>
      <c r="F3" s="86"/>
      <c r="L3" s="2"/>
      <c r="M3" s="2"/>
    </row>
    <row r="4" spans="3:14" x14ac:dyDescent="0.25">
      <c r="C4" s="8" t="s">
        <v>58</v>
      </c>
      <c r="D4" s="8" t="s">
        <v>59</v>
      </c>
      <c r="E4" s="8" t="s">
        <v>60</v>
      </c>
      <c r="F4" s="8" t="s">
        <v>3</v>
      </c>
      <c r="G4" s="8" t="s">
        <v>5</v>
      </c>
      <c r="H4" s="8" t="s">
        <v>81</v>
      </c>
      <c r="I4" s="8" t="s">
        <v>70</v>
      </c>
      <c r="J4" s="8" t="s">
        <v>118</v>
      </c>
      <c r="K4" s="8" t="s">
        <v>94</v>
      </c>
      <c r="L4" s="49" t="s">
        <v>71</v>
      </c>
      <c r="M4" s="48" t="s">
        <v>71</v>
      </c>
      <c r="N4" s="6"/>
    </row>
    <row r="5" spans="3:14" ht="15.75" x14ac:dyDescent="0.25">
      <c r="C5" s="30"/>
      <c r="D5" s="30"/>
      <c r="E5" s="30"/>
      <c r="F5" s="30"/>
      <c r="G5" s="31"/>
      <c r="H5" s="10">
        <v>2021</v>
      </c>
      <c r="I5" s="10">
        <v>2021</v>
      </c>
      <c r="J5" s="10">
        <v>2021</v>
      </c>
      <c r="K5" s="10">
        <v>2021</v>
      </c>
      <c r="L5" s="47" t="s">
        <v>70</v>
      </c>
      <c r="M5" s="30" t="s">
        <v>72</v>
      </c>
      <c r="N5" s="12"/>
    </row>
    <row r="6" spans="3:14" ht="15.75" x14ac:dyDescent="0.25">
      <c r="C6" s="41"/>
      <c r="D6" s="41"/>
      <c r="E6" s="41"/>
      <c r="F6" s="41"/>
      <c r="G6" s="42"/>
      <c r="H6" s="41">
        <v>1</v>
      </c>
      <c r="I6" s="41">
        <v>2</v>
      </c>
      <c r="J6" s="41">
        <v>3</v>
      </c>
      <c r="K6" s="43" t="s">
        <v>113</v>
      </c>
      <c r="L6" s="83">
        <v>4</v>
      </c>
      <c r="M6" s="38">
        <v>5</v>
      </c>
      <c r="N6" s="12"/>
    </row>
    <row r="7" spans="3:14" x14ac:dyDescent="0.25">
      <c r="C7" s="4"/>
      <c r="D7" s="4">
        <v>3</v>
      </c>
      <c r="E7" s="4"/>
      <c r="F7" s="4"/>
      <c r="G7" s="3" t="s">
        <v>65</v>
      </c>
      <c r="H7" s="39">
        <f t="shared" ref="H7:M7" si="0">SUM(H10:H39)</f>
        <v>3377416</v>
      </c>
      <c r="I7" s="39">
        <f t="shared" si="0"/>
        <v>0</v>
      </c>
      <c r="J7" s="39">
        <f t="shared" si="0"/>
        <v>0</v>
      </c>
      <c r="K7" s="39" t="e">
        <f t="shared" si="0"/>
        <v>#REF!</v>
      </c>
      <c r="L7" s="40">
        <f t="shared" si="0"/>
        <v>530506</v>
      </c>
      <c r="M7" s="40">
        <f t="shared" si="0"/>
        <v>-59200</v>
      </c>
      <c r="N7" s="15"/>
    </row>
    <row r="8" spans="3:14" x14ac:dyDescent="0.25">
      <c r="C8" s="4"/>
      <c r="D8" s="4">
        <v>31</v>
      </c>
      <c r="E8" s="4"/>
      <c r="F8" s="4"/>
      <c r="G8" s="3" t="s">
        <v>98</v>
      </c>
      <c r="H8" s="39">
        <f>H10+H11+H13+H14</f>
        <v>2509416</v>
      </c>
      <c r="I8" s="39"/>
      <c r="J8" s="39"/>
      <c r="K8" s="39" t="e">
        <f>SUM(K10:K14)</f>
        <v>#REF!</v>
      </c>
      <c r="L8" s="40">
        <f>SUM(L10:L14)</f>
        <v>194000</v>
      </c>
      <c r="M8" s="40">
        <f>SUM(M12+M13)</f>
        <v>-40000</v>
      </c>
      <c r="N8" s="15"/>
    </row>
    <row r="9" spans="3:14" x14ac:dyDescent="0.25">
      <c r="C9" s="4"/>
      <c r="D9" s="4">
        <v>311</v>
      </c>
      <c r="E9" s="4"/>
      <c r="F9" s="4"/>
      <c r="G9" s="3" t="s">
        <v>99</v>
      </c>
      <c r="H9" s="39">
        <f>H10+H11</f>
        <v>2045716</v>
      </c>
      <c r="I9" s="39"/>
      <c r="J9" s="39"/>
      <c r="K9" s="39" t="e">
        <f>SUM(K10:K11)</f>
        <v>#REF!</v>
      </c>
      <c r="L9" s="40">
        <f>SUM(L10:L11)</f>
        <v>10000</v>
      </c>
      <c r="M9" s="40">
        <f>SUM(M10:M11)</f>
        <v>0</v>
      </c>
    </row>
    <row r="10" spans="3:14" x14ac:dyDescent="0.25">
      <c r="C10" s="20" t="s">
        <v>11</v>
      </c>
      <c r="D10" s="20">
        <v>3111</v>
      </c>
      <c r="E10" s="20"/>
      <c r="F10" s="20">
        <v>11</v>
      </c>
      <c r="G10" s="19" t="s">
        <v>8</v>
      </c>
      <c r="H10" s="21">
        <v>1945716</v>
      </c>
      <c r="I10" s="21"/>
      <c r="J10" s="21"/>
      <c r="K10" s="21" t="e">
        <f>H10+#REF!</f>
        <v>#REF!</v>
      </c>
      <c r="L10" s="24">
        <v>110000</v>
      </c>
      <c r="M10" s="24"/>
    </row>
    <row r="11" spans="3:14" x14ac:dyDescent="0.25">
      <c r="C11" s="62" t="s">
        <v>12</v>
      </c>
      <c r="D11" s="62">
        <v>31126</v>
      </c>
      <c r="E11" s="63" t="s">
        <v>36</v>
      </c>
      <c r="F11" s="64">
        <v>11</v>
      </c>
      <c r="G11" s="65" t="s">
        <v>74</v>
      </c>
      <c r="H11" s="66">
        <v>100000</v>
      </c>
      <c r="I11" s="66"/>
      <c r="J11" s="66"/>
      <c r="K11" s="21" t="e">
        <f>H11+#REF!</f>
        <v>#REF!</v>
      </c>
      <c r="L11" s="67">
        <v>-100000</v>
      </c>
      <c r="M11" s="67"/>
    </row>
    <row r="12" spans="3:14" x14ac:dyDescent="0.25">
      <c r="C12" s="68" t="s">
        <v>110</v>
      </c>
      <c r="D12" s="68">
        <v>3112</v>
      </c>
      <c r="E12" s="69"/>
      <c r="F12" s="70">
        <v>47</v>
      </c>
      <c r="G12" s="71" t="s">
        <v>111</v>
      </c>
      <c r="H12" s="72"/>
      <c r="I12" s="72"/>
      <c r="J12" s="72"/>
      <c r="K12" s="21" t="e">
        <f>H12+#REF!</f>
        <v>#REF!</v>
      </c>
      <c r="L12" s="57"/>
      <c r="M12" s="57">
        <v>13200</v>
      </c>
    </row>
    <row r="13" spans="3:14" x14ac:dyDescent="0.25">
      <c r="C13" s="20" t="s">
        <v>13</v>
      </c>
      <c r="D13" s="20">
        <v>3121</v>
      </c>
      <c r="E13" s="44"/>
      <c r="F13" s="20">
        <v>11.47</v>
      </c>
      <c r="G13" s="19" t="s">
        <v>9</v>
      </c>
      <c r="H13" s="21">
        <v>142700</v>
      </c>
      <c r="I13" s="21"/>
      <c r="J13" s="21"/>
      <c r="K13" s="21" t="e">
        <f>H13+#REF!</f>
        <v>#REF!</v>
      </c>
      <c r="L13" s="24">
        <v>124000</v>
      </c>
      <c r="M13" s="24">
        <v>-53200</v>
      </c>
    </row>
    <row r="14" spans="3:14" x14ac:dyDescent="0.25">
      <c r="C14" s="20" t="s">
        <v>14</v>
      </c>
      <c r="D14" s="20">
        <v>3132</v>
      </c>
      <c r="E14" s="44"/>
      <c r="F14" s="20">
        <v>11</v>
      </c>
      <c r="G14" s="19" t="s">
        <v>63</v>
      </c>
      <c r="H14" s="21">
        <v>321000</v>
      </c>
      <c r="I14" s="21"/>
      <c r="J14" s="21"/>
      <c r="K14" s="21" t="e">
        <f>H14+#REF!</f>
        <v>#REF!</v>
      </c>
      <c r="L14" s="24">
        <v>60000</v>
      </c>
      <c r="M14" s="24"/>
      <c r="N14" s="1"/>
    </row>
    <row r="15" spans="3:14" x14ac:dyDescent="0.25">
      <c r="C15" s="20" t="s">
        <v>15</v>
      </c>
      <c r="D15" s="20">
        <v>3211</v>
      </c>
      <c r="E15" s="44"/>
      <c r="F15" s="20" t="s">
        <v>82</v>
      </c>
      <c r="G15" s="19" t="s">
        <v>10</v>
      </c>
      <c r="H15" s="21">
        <v>6000</v>
      </c>
      <c r="I15" s="21"/>
      <c r="J15" s="21"/>
      <c r="K15" s="21" t="e">
        <f>H15+#REF!</f>
        <v>#REF!</v>
      </c>
      <c r="L15" s="24"/>
      <c r="M15" s="24">
        <v>-4000</v>
      </c>
    </row>
    <row r="16" spans="3:14" x14ac:dyDescent="0.25">
      <c r="C16" s="58" t="s">
        <v>100</v>
      </c>
      <c r="D16" s="58">
        <v>3211</v>
      </c>
      <c r="E16" s="59" t="s">
        <v>36</v>
      </c>
      <c r="F16" s="58">
        <v>11</v>
      </c>
      <c r="G16" s="60" t="s">
        <v>103</v>
      </c>
      <c r="H16" s="61"/>
      <c r="I16" s="61"/>
      <c r="J16" s="61"/>
      <c r="K16" s="21" t="e">
        <f>H16+#REF!</f>
        <v>#REF!</v>
      </c>
      <c r="L16" s="74">
        <v>93506</v>
      </c>
      <c r="M16" s="74"/>
      <c r="N16" s="73"/>
    </row>
    <row r="17" spans="3:14" x14ac:dyDescent="0.25">
      <c r="C17" s="8" t="s">
        <v>16</v>
      </c>
      <c r="D17" s="8">
        <v>3212</v>
      </c>
      <c r="E17" s="45" t="s">
        <v>36</v>
      </c>
      <c r="F17" s="33">
        <v>11</v>
      </c>
      <c r="G17" s="25" t="s">
        <v>112</v>
      </c>
      <c r="H17" s="26">
        <v>120000</v>
      </c>
      <c r="I17" s="26"/>
      <c r="J17" s="26"/>
      <c r="K17" s="21" t="e">
        <f>H17+#REF!</f>
        <v>#REF!</v>
      </c>
      <c r="L17" s="35">
        <v>3000</v>
      </c>
      <c r="M17" s="35"/>
    </row>
    <row r="18" spans="3:14" x14ac:dyDescent="0.25">
      <c r="C18" s="20" t="s">
        <v>17</v>
      </c>
      <c r="D18" s="20">
        <v>3213</v>
      </c>
      <c r="E18" s="44" t="s">
        <v>36</v>
      </c>
      <c r="F18" s="20">
        <v>11</v>
      </c>
      <c r="G18" s="19" t="s">
        <v>37</v>
      </c>
      <c r="H18" s="21">
        <v>15000</v>
      </c>
      <c r="I18" s="21"/>
      <c r="J18" s="21"/>
      <c r="K18" s="21" t="e">
        <f>H18+#REF!</f>
        <v>#REF!</v>
      </c>
      <c r="L18" s="24">
        <v>74000</v>
      </c>
      <c r="M18" s="24"/>
      <c r="N18" s="53"/>
    </row>
    <row r="19" spans="3:14" x14ac:dyDescent="0.25">
      <c r="C19" s="20" t="s">
        <v>18</v>
      </c>
      <c r="D19" s="20">
        <v>3221</v>
      </c>
      <c r="E19" s="44" t="s">
        <v>36</v>
      </c>
      <c r="F19" s="20">
        <v>11.47</v>
      </c>
      <c r="G19" s="19" t="s">
        <v>38</v>
      </c>
      <c r="H19" s="21">
        <v>140000</v>
      </c>
      <c r="I19" s="21"/>
      <c r="J19" s="21"/>
      <c r="K19" s="21" t="e">
        <f>H19+#REF!</f>
        <v>#REF!</v>
      </c>
      <c r="L19" s="24"/>
      <c r="M19" s="24"/>
    </row>
    <row r="20" spans="3:14" x14ac:dyDescent="0.25">
      <c r="C20" s="76" t="s">
        <v>101</v>
      </c>
      <c r="D20" s="76">
        <v>3221</v>
      </c>
      <c r="E20" s="77" t="s">
        <v>36</v>
      </c>
      <c r="F20" s="76">
        <v>11</v>
      </c>
      <c r="G20" s="78" t="s">
        <v>102</v>
      </c>
      <c r="H20" s="75"/>
      <c r="I20" s="75"/>
      <c r="J20" s="75"/>
      <c r="K20" s="21" t="e">
        <f>H20+#REF!</f>
        <v>#REF!</v>
      </c>
      <c r="L20" s="57">
        <v>46000</v>
      </c>
      <c r="M20" s="57"/>
    </row>
    <row r="21" spans="3:14" x14ac:dyDescent="0.25">
      <c r="C21" s="20" t="s">
        <v>19</v>
      </c>
      <c r="D21" s="20">
        <v>3222</v>
      </c>
      <c r="E21" s="44" t="s">
        <v>36</v>
      </c>
      <c r="F21" s="20" t="s">
        <v>83</v>
      </c>
      <c r="G21" s="19" t="s">
        <v>39</v>
      </c>
      <c r="H21" s="21">
        <v>250000</v>
      </c>
      <c r="I21" s="21"/>
      <c r="J21" s="21"/>
      <c r="K21" s="21" t="e">
        <f>H21+#REF!</f>
        <v>#REF!</v>
      </c>
      <c r="L21" s="24"/>
      <c r="M21" s="24">
        <v>-40000</v>
      </c>
    </row>
    <row r="22" spans="3:14" x14ac:dyDescent="0.25">
      <c r="C22" s="20" t="s">
        <v>20</v>
      </c>
      <c r="D22" s="20">
        <v>3223</v>
      </c>
      <c r="E22" s="44" t="s">
        <v>36</v>
      </c>
      <c r="F22" s="20">
        <v>47.55</v>
      </c>
      <c r="G22" s="19" t="s">
        <v>40</v>
      </c>
      <c r="H22" s="21">
        <v>90000</v>
      </c>
      <c r="I22" s="21"/>
      <c r="J22" s="21"/>
      <c r="K22" s="21" t="e">
        <f>H22+#REF!</f>
        <v>#REF!</v>
      </c>
      <c r="L22" s="24"/>
      <c r="M22" s="24">
        <v>5000</v>
      </c>
      <c r="N22" s="1"/>
    </row>
    <row r="23" spans="3:14" x14ac:dyDescent="0.25">
      <c r="C23" s="20" t="s">
        <v>21</v>
      </c>
      <c r="D23" s="20">
        <v>3224</v>
      </c>
      <c r="E23" s="44" t="s">
        <v>36</v>
      </c>
      <c r="F23" s="20">
        <v>47</v>
      </c>
      <c r="G23" s="19" t="s">
        <v>41</v>
      </c>
      <c r="H23" s="21">
        <v>4000</v>
      </c>
      <c r="I23" s="21"/>
      <c r="J23" s="21"/>
      <c r="K23" s="21" t="e">
        <f>H23+#REF!</f>
        <v>#REF!</v>
      </c>
      <c r="L23" s="24"/>
      <c r="M23" s="24">
        <v>-2000</v>
      </c>
    </row>
    <row r="24" spans="3:14" x14ac:dyDescent="0.25">
      <c r="C24" s="20" t="s">
        <v>22</v>
      </c>
      <c r="D24" s="20">
        <v>3225</v>
      </c>
      <c r="E24" s="44" t="s">
        <v>36</v>
      </c>
      <c r="F24" s="20">
        <v>47</v>
      </c>
      <c r="G24" s="19" t="s">
        <v>42</v>
      </c>
      <c r="H24" s="21">
        <v>18000</v>
      </c>
      <c r="I24" s="21"/>
      <c r="J24" s="21"/>
      <c r="K24" s="21" t="e">
        <f>H24+#REF!</f>
        <v>#REF!</v>
      </c>
      <c r="L24" s="24"/>
      <c r="M24" s="24">
        <v>8000</v>
      </c>
    </row>
    <row r="25" spans="3:14" x14ac:dyDescent="0.25">
      <c r="C25" s="20" t="s">
        <v>23</v>
      </c>
      <c r="D25" s="20">
        <v>3227</v>
      </c>
      <c r="E25" s="44" t="s">
        <v>36</v>
      </c>
      <c r="F25" s="20">
        <v>47</v>
      </c>
      <c r="G25" s="19" t="s">
        <v>43</v>
      </c>
      <c r="H25" s="21">
        <v>15000</v>
      </c>
      <c r="I25" s="21"/>
      <c r="J25" s="21"/>
      <c r="K25" s="21" t="e">
        <f>H25+#REF!</f>
        <v>#REF!</v>
      </c>
      <c r="L25" s="24"/>
      <c r="M25" s="24">
        <v>-3500</v>
      </c>
    </row>
    <row r="26" spans="3:14" x14ac:dyDescent="0.25">
      <c r="C26" s="20" t="s">
        <v>24</v>
      </c>
      <c r="D26" s="20">
        <v>3231</v>
      </c>
      <c r="E26" s="44" t="s">
        <v>36</v>
      </c>
      <c r="F26" s="20">
        <v>47</v>
      </c>
      <c r="G26" s="19" t="s">
        <v>44</v>
      </c>
      <c r="H26" s="21">
        <v>7500</v>
      </c>
      <c r="I26" s="21"/>
      <c r="J26" s="21"/>
      <c r="K26" s="21" t="e">
        <f>H26+#REF!</f>
        <v>#REF!</v>
      </c>
      <c r="L26" s="24"/>
      <c r="M26" s="24">
        <v>-1500</v>
      </c>
      <c r="N26" s="1"/>
    </row>
    <row r="27" spans="3:14" x14ac:dyDescent="0.25">
      <c r="C27" s="20" t="s">
        <v>25</v>
      </c>
      <c r="D27" s="20">
        <v>3232</v>
      </c>
      <c r="E27" s="44" t="s">
        <v>36</v>
      </c>
      <c r="F27" s="20">
        <v>47</v>
      </c>
      <c r="G27" s="19" t="s">
        <v>45</v>
      </c>
      <c r="H27" s="21">
        <v>46000</v>
      </c>
      <c r="I27" s="21"/>
      <c r="J27" s="21"/>
      <c r="K27" s="21" t="e">
        <f>H27+#REF!</f>
        <v>#REF!</v>
      </c>
      <c r="L27" s="24"/>
      <c r="M27" s="24">
        <v>-10000</v>
      </c>
    </row>
    <row r="28" spans="3:14" x14ac:dyDescent="0.25">
      <c r="C28" s="20" t="s">
        <v>26</v>
      </c>
      <c r="D28" s="20">
        <v>3233</v>
      </c>
      <c r="E28" s="44" t="s">
        <v>36</v>
      </c>
      <c r="F28" s="20">
        <v>47</v>
      </c>
      <c r="G28" s="19" t="s">
        <v>46</v>
      </c>
      <c r="H28" s="21">
        <v>2000</v>
      </c>
      <c r="I28" s="21"/>
      <c r="J28" s="21"/>
      <c r="K28" s="21" t="e">
        <f>H28+#REF!</f>
        <v>#REF!</v>
      </c>
      <c r="L28" s="24"/>
      <c r="M28" s="24">
        <v>2200</v>
      </c>
      <c r="N28" s="1"/>
    </row>
    <row r="29" spans="3:14" x14ac:dyDescent="0.25">
      <c r="C29" s="20" t="s">
        <v>27</v>
      </c>
      <c r="D29" s="20">
        <v>3234</v>
      </c>
      <c r="E29" s="44" t="s">
        <v>36</v>
      </c>
      <c r="F29" s="20">
        <v>47.55</v>
      </c>
      <c r="G29" s="19" t="s">
        <v>47</v>
      </c>
      <c r="H29" s="21">
        <v>35000</v>
      </c>
      <c r="I29" s="21"/>
      <c r="J29" s="21"/>
      <c r="K29" s="21" t="e">
        <f>H29+#REF!</f>
        <v>#REF!</v>
      </c>
      <c r="L29" s="24"/>
      <c r="M29" s="24">
        <v>2500</v>
      </c>
      <c r="N29" s="1"/>
    </row>
    <row r="30" spans="3:14" x14ac:dyDescent="0.25">
      <c r="C30" s="20" t="s">
        <v>28</v>
      </c>
      <c r="D30" s="20">
        <v>3235</v>
      </c>
      <c r="E30" s="44" t="s">
        <v>36</v>
      </c>
      <c r="F30" s="20">
        <v>47</v>
      </c>
      <c r="G30" s="19" t="s">
        <v>48</v>
      </c>
      <c r="H30" s="21">
        <v>1000</v>
      </c>
      <c r="I30" s="21"/>
      <c r="J30" s="21"/>
      <c r="K30" s="21" t="e">
        <f>H30+#REF!</f>
        <v>#REF!</v>
      </c>
      <c r="L30" s="24"/>
      <c r="M30" s="24">
        <v>-800</v>
      </c>
      <c r="N30" s="1"/>
    </row>
    <row r="31" spans="3:14" x14ac:dyDescent="0.25">
      <c r="C31" s="20" t="s">
        <v>29</v>
      </c>
      <c r="D31" s="20">
        <v>3236</v>
      </c>
      <c r="E31" s="44" t="s">
        <v>36</v>
      </c>
      <c r="F31" s="20">
        <v>47</v>
      </c>
      <c r="G31" s="19" t="s">
        <v>49</v>
      </c>
      <c r="H31" s="21">
        <v>8500</v>
      </c>
      <c r="I31" s="21"/>
      <c r="J31" s="21"/>
      <c r="K31" s="21" t="e">
        <f>H31+#REF!</f>
        <v>#REF!</v>
      </c>
      <c r="L31" s="24"/>
      <c r="M31" s="24">
        <v>5200</v>
      </c>
      <c r="N31" s="1"/>
    </row>
    <row r="32" spans="3:14" x14ac:dyDescent="0.25">
      <c r="C32" s="20" t="s">
        <v>30</v>
      </c>
      <c r="D32" s="20">
        <v>3237</v>
      </c>
      <c r="E32" s="44" t="s">
        <v>36</v>
      </c>
      <c r="F32" s="20">
        <v>11</v>
      </c>
      <c r="G32" s="19" t="s">
        <v>50</v>
      </c>
      <c r="H32" s="21">
        <v>43000</v>
      </c>
      <c r="I32" s="21"/>
      <c r="J32" s="21"/>
      <c r="K32" s="21" t="e">
        <f>H32+#REF!</f>
        <v>#REF!</v>
      </c>
      <c r="L32" s="24">
        <v>120000</v>
      </c>
      <c r="M32" s="24"/>
      <c r="N32" s="1"/>
    </row>
    <row r="33" spans="3:14" x14ac:dyDescent="0.25">
      <c r="C33" s="20" t="s">
        <v>31</v>
      </c>
      <c r="D33" s="20">
        <v>3238</v>
      </c>
      <c r="E33" s="44" t="s">
        <v>36</v>
      </c>
      <c r="F33" s="20">
        <v>47</v>
      </c>
      <c r="G33" s="19" t="s">
        <v>51</v>
      </c>
      <c r="H33" s="21">
        <v>9500</v>
      </c>
      <c r="I33" s="21"/>
      <c r="J33" s="21"/>
      <c r="K33" s="21" t="e">
        <f>H33+#REF!</f>
        <v>#REF!</v>
      </c>
      <c r="L33" s="24"/>
      <c r="M33" s="24">
        <v>500</v>
      </c>
    </row>
    <row r="34" spans="3:14" x14ac:dyDescent="0.25">
      <c r="C34" s="20" t="s">
        <v>32</v>
      </c>
      <c r="D34" s="20">
        <v>3239</v>
      </c>
      <c r="E34" s="44" t="s">
        <v>36</v>
      </c>
      <c r="F34" s="20">
        <v>47</v>
      </c>
      <c r="G34" s="19" t="s">
        <v>52</v>
      </c>
      <c r="H34" s="21">
        <v>500</v>
      </c>
      <c r="I34" s="21"/>
      <c r="J34" s="21"/>
      <c r="K34" s="21" t="e">
        <f>H34+#REF!</f>
        <v>#REF!</v>
      </c>
      <c r="L34" s="24"/>
      <c r="M34" s="24">
        <v>-300</v>
      </c>
      <c r="N34" s="1"/>
    </row>
    <row r="35" spans="3:14" x14ac:dyDescent="0.25">
      <c r="C35" s="20" t="s">
        <v>33</v>
      </c>
      <c r="D35" s="20">
        <v>3291</v>
      </c>
      <c r="E35" s="44" t="s">
        <v>36</v>
      </c>
      <c r="F35" s="20">
        <v>47</v>
      </c>
      <c r="G35" s="19" t="s">
        <v>84</v>
      </c>
      <c r="H35" s="21">
        <v>13000</v>
      </c>
      <c r="I35" s="21"/>
      <c r="J35" s="21"/>
      <c r="K35" s="21" t="e">
        <f>H35+#REF!</f>
        <v>#REF!</v>
      </c>
      <c r="L35" s="24"/>
      <c r="M35" s="24">
        <v>-3000</v>
      </c>
      <c r="N35" s="1"/>
    </row>
    <row r="36" spans="3:14" x14ac:dyDescent="0.25">
      <c r="C36" s="20" t="s">
        <v>34</v>
      </c>
      <c r="D36" s="20">
        <v>3292</v>
      </c>
      <c r="E36" s="44" t="s">
        <v>36</v>
      </c>
      <c r="F36" s="20">
        <v>47</v>
      </c>
      <c r="G36" s="19" t="s">
        <v>53</v>
      </c>
      <c r="H36" s="21">
        <v>9000</v>
      </c>
      <c r="I36" s="21"/>
      <c r="J36" s="21"/>
      <c r="K36" s="21" t="e">
        <f>H36+#REF!</f>
        <v>#REF!</v>
      </c>
      <c r="L36" s="24"/>
      <c r="M36" s="24">
        <v>-1000</v>
      </c>
      <c r="N36" s="1"/>
    </row>
    <row r="37" spans="3:14" x14ac:dyDescent="0.25">
      <c r="C37" s="20" t="s">
        <v>35</v>
      </c>
      <c r="D37" s="20">
        <v>3295</v>
      </c>
      <c r="E37" s="44" t="s">
        <v>36</v>
      </c>
      <c r="F37" s="20">
        <v>47</v>
      </c>
      <c r="G37" s="19" t="s">
        <v>54</v>
      </c>
      <c r="H37" s="21">
        <v>14000</v>
      </c>
      <c r="I37" s="21"/>
      <c r="J37" s="21"/>
      <c r="K37" s="21" t="e">
        <f>H37+#REF!</f>
        <v>#REF!</v>
      </c>
      <c r="L37" s="24"/>
      <c r="M37" s="24">
        <v>-3000</v>
      </c>
      <c r="N37" s="1"/>
    </row>
    <row r="38" spans="3:14" x14ac:dyDescent="0.25">
      <c r="C38" s="20" t="s">
        <v>76</v>
      </c>
      <c r="D38" s="20">
        <v>3299</v>
      </c>
      <c r="E38" s="44" t="s">
        <v>36</v>
      </c>
      <c r="F38" s="20">
        <v>47</v>
      </c>
      <c r="G38" s="19" t="s">
        <v>55</v>
      </c>
      <c r="H38" s="21">
        <v>2000</v>
      </c>
      <c r="I38" s="21"/>
      <c r="J38" s="21"/>
      <c r="K38" s="21" t="e">
        <f>H38+#REF!</f>
        <v>#REF!</v>
      </c>
      <c r="L38" s="24"/>
      <c r="M38" s="24">
        <v>-1500</v>
      </c>
      <c r="N38" s="1"/>
    </row>
    <row r="39" spans="3:14" x14ac:dyDescent="0.25">
      <c r="C39" s="20" t="s">
        <v>75</v>
      </c>
      <c r="D39" s="20">
        <v>3431</v>
      </c>
      <c r="E39" s="44" t="s">
        <v>36</v>
      </c>
      <c r="F39" s="20">
        <v>47</v>
      </c>
      <c r="G39" s="19" t="s">
        <v>56</v>
      </c>
      <c r="H39" s="21">
        <v>19000</v>
      </c>
      <c r="I39" s="21"/>
      <c r="J39" s="21"/>
      <c r="K39" s="21" t="e">
        <f>H39+#REF!</f>
        <v>#REF!</v>
      </c>
      <c r="L39" s="24"/>
      <c r="M39" s="24">
        <v>28000</v>
      </c>
      <c r="N39" s="1"/>
    </row>
    <row r="40" spans="3:14" x14ac:dyDescent="0.25">
      <c r="C40" s="20"/>
      <c r="D40" s="20">
        <v>4</v>
      </c>
      <c r="E40" s="44"/>
      <c r="F40" s="20"/>
      <c r="G40" s="19" t="s">
        <v>66</v>
      </c>
      <c r="H40" s="21">
        <f>SUM(H42+H46+H43)</f>
        <v>231100</v>
      </c>
      <c r="I40" s="21"/>
      <c r="J40" s="21"/>
      <c r="K40" s="21" t="e">
        <f>K42+K43+K44+K45+K46+K47</f>
        <v>#REF!</v>
      </c>
      <c r="L40" s="21">
        <f>SUM(L43:L47)</f>
        <v>185000</v>
      </c>
      <c r="M40" s="21">
        <f>M42+M43+M44+M45+M46+M47</f>
        <v>-16680</v>
      </c>
    </row>
    <row r="41" spans="3:14" x14ac:dyDescent="0.25">
      <c r="C41" s="20"/>
      <c r="D41" s="20">
        <v>421</v>
      </c>
      <c r="E41" s="44"/>
      <c r="F41" s="20"/>
      <c r="G41" s="19" t="s">
        <v>64</v>
      </c>
      <c r="H41" s="21">
        <f>SUM(H42)</f>
        <v>200000</v>
      </c>
      <c r="I41" s="21"/>
      <c r="J41" s="21"/>
      <c r="K41" s="21" t="e">
        <f>H41+#REF!</f>
        <v>#REF!</v>
      </c>
      <c r="L41" s="21"/>
      <c r="M41" s="21"/>
      <c r="N41" s="1"/>
    </row>
    <row r="42" spans="3:14" x14ac:dyDescent="0.25">
      <c r="C42" s="20" t="s">
        <v>85</v>
      </c>
      <c r="D42" s="20">
        <v>4214</v>
      </c>
      <c r="E42" s="44" t="s">
        <v>36</v>
      </c>
      <c r="F42" s="20">
        <v>11</v>
      </c>
      <c r="G42" s="19" t="s">
        <v>57</v>
      </c>
      <c r="H42" s="21">
        <v>200000</v>
      </c>
      <c r="I42" s="21"/>
      <c r="J42" s="21"/>
      <c r="K42" s="21" t="e">
        <f>H42+#REF!</f>
        <v>#REF!</v>
      </c>
      <c r="L42" s="21"/>
      <c r="M42" s="21"/>
      <c r="N42" s="1"/>
    </row>
    <row r="43" spans="3:14" x14ac:dyDescent="0.25">
      <c r="C43" s="20" t="s">
        <v>86</v>
      </c>
      <c r="D43" s="20">
        <v>42211</v>
      </c>
      <c r="E43" s="44" t="s">
        <v>36</v>
      </c>
      <c r="F43" s="20">
        <v>47</v>
      </c>
      <c r="G43" s="19" t="s">
        <v>87</v>
      </c>
      <c r="H43" s="21">
        <v>9100</v>
      </c>
      <c r="I43" s="21"/>
      <c r="J43" s="21"/>
      <c r="K43" s="21" t="e">
        <f>H43+#REF!</f>
        <v>#REF!</v>
      </c>
      <c r="L43" s="21"/>
      <c r="M43" s="21">
        <v>-1750</v>
      </c>
    </row>
    <row r="44" spans="3:14" x14ac:dyDescent="0.25">
      <c r="C44" s="80" t="s">
        <v>88</v>
      </c>
      <c r="D44" s="81">
        <v>4222</v>
      </c>
      <c r="E44" s="82" t="s">
        <v>36</v>
      </c>
      <c r="F44" s="81">
        <v>47</v>
      </c>
      <c r="G44" s="80" t="s">
        <v>89</v>
      </c>
      <c r="H44" s="57"/>
      <c r="I44" s="57"/>
      <c r="J44" s="57"/>
      <c r="K44" s="21" t="e">
        <f>H44+#REF!</f>
        <v>#REF!</v>
      </c>
      <c r="L44" s="57"/>
      <c r="M44" s="57">
        <v>3100</v>
      </c>
      <c r="N44" s="1"/>
    </row>
    <row r="45" spans="3:14" x14ac:dyDescent="0.25">
      <c r="C45" s="80" t="s">
        <v>90</v>
      </c>
      <c r="D45" s="81">
        <v>4227</v>
      </c>
      <c r="E45" s="82" t="s">
        <v>36</v>
      </c>
      <c r="F45" s="81">
        <v>47</v>
      </c>
      <c r="G45" s="80" t="s">
        <v>91</v>
      </c>
      <c r="H45" s="57"/>
      <c r="I45" s="57"/>
      <c r="J45" s="57"/>
      <c r="K45" s="21" t="e">
        <f>H45+#REF!</f>
        <v>#REF!</v>
      </c>
      <c r="L45" s="57"/>
      <c r="M45" s="57">
        <v>3970</v>
      </c>
    </row>
    <row r="46" spans="3:14" x14ac:dyDescent="0.25">
      <c r="C46" s="19" t="s">
        <v>92</v>
      </c>
      <c r="D46" s="20">
        <v>42621</v>
      </c>
      <c r="E46" s="44" t="s">
        <v>36</v>
      </c>
      <c r="F46" s="20">
        <v>47</v>
      </c>
      <c r="G46" s="19" t="s">
        <v>61</v>
      </c>
      <c r="H46" s="21">
        <v>22000</v>
      </c>
      <c r="I46" s="21"/>
      <c r="J46" s="21"/>
      <c r="K46" s="21" t="e">
        <f>H46+#REF!</f>
        <v>#REF!</v>
      </c>
      <c r="L46" s="21"/>
      <c r="M46" s="21">
        <v>-22000</v>
      </c>
    </row>
    <row r="47" spans="3:14" x14ac:dyDescent="0.25">
      <c r="C47" s="78" t="s">
        <v>104</v>
      </c>
      <c r="D47" s="76">
        <v>4263</v>
      </c>
      <c r="E47" s="77" t="s">
        <v>36</v>
      </c>
      <c r="F47" s="76">
        <v>11</v>
      </c>
      <c r="G47" s="78" t="s">
        <v>105</v>
      </c>
      <c r="H47" s="75"/>
      <c r="I47" s="75"/>
      <c r="J47" s="75"/>
      <c r="K47" s="21" t="e">
        <f>H47+#REF!</f>
        <v>#REF!</v>
      </c>
      <c r="L47" s="57">
        <v>185000</v>
      </c>
      <c r="M47" s="75"/>
    </row>
    <row r="48" spans="3:14" x14ac:dyDescent="0.25">
      <c r="C48" s="19" t="s">
        <v>93</v>
      </c>
      <c r="D48" s="20">
        <v>5443</v>
      </c>
      <c r="E48" s="44"/>
      <c r="F48" s="20">
        <v>11</v>
      </c>
      <c r="G48" s="19" t="s">
        <v>114</v>
      </c>
      <c r="H48" s="21">
        <v>1355000</v>
      </c>
      <c r="I48" s="21"/>
      <c r="J48" s="21"/>
      <c r="K48" s="85" t="e">
        <f>H48+#REF!</f>
        <v>#REF!</v>
      </c>
      <c r="L48" s="21">
        <v>1392311</v>
      </c>
      <c r="M48" s="21">
        <v>-1355000</v>
      </c>
      <c r="N48" s="84"/>
    </row>
    <row r="49" spans="3:14" x14ac:dyDescent="0.25">
      <c r="C49" s="42"/>
      <c r="D49" s="41"/>
      <c r="E49" s="54"/>
      <c r="F49" s="41"/>
      <c r="G49" s="42"/>
      <c r="H49" s="55"/>
      <c r="I49" s="55"/>
      <c r="J49" s="55"/>
      <c r="K49" s="55"/>
      <c r="L49" s="55"/>
      <c r="M49" s="56"/>
      <c r="N49" s="6"/>
    </row>
    <row r="50" spans="3:14" x14ac:dyDescent="0.25">
      <c r="C50" s="3"/>
      <c r="D50" s="3"/>
      <c r="E50" s="3"/>
      <c r="F50" s="4"/>
      <c r="G50" s="46" t="s">
        <v>107</v>
      </c>
      <c r="H50" s="39">
        <f>SUM(H7+H40+H48)</f>
        <v>4963516</v>
      </c>
      <c r="I50" s="39"/>
      <c r="J50" s="39"/>
      <c r="K50" s="39" t="e">
        <f t="shared" ref="K50:M50" si="1">SUM(K7+K40+K48)</f>
        <v>#REF!</v>
      </c>
      <c r="L50" s="39">
        <f t="shared" si="1"/>
        <v>2107817</v>
      </c>
      <c r="M50" s="39">
        <f t="shared" si="1"/>
        <v>-1430880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Grafikoni</vt:lpstr>
      </vt:variant>
      <vt:variant>
        <vt:i4>1</vt:i4>
      </vt:variant>
    </vt:vector>
  </HeadingPairs>
  <TitlesOfParts>
    <vt:vector size="4" baseType="lpstr">
      <vt:lpstr>PRIHODI</vt:lpstr>
      <vt:lpstr>RASHODI</vt:lpstr>
      <vt:lpstr>List3</vt:lpstr>
      <vt:lpstr>Chart1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radost</cp:lastModifiedBy>
  <cp:lastPrinted>2021-12-20T16:17:07Z</cp:lastPrinted>
  <dcterms:created xsi:type="dcterms:W3CDTF">2019-03-25T10:21:24Z</dcterms:created>
  <dcterms:modified xsi:type="dcterms:W3CDTF">2022-02-14T08:15:27Z</dcterms:modified>
</cp:coreProperties>
</file>